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Hlk120002834" localSheetId="0">'ДОДАТОК 1'!$D$32</definedName>
    <definedName name="_xlnm._FilterDatabase" localSheetId="0" hidden="1">'ДОДАТОК 1'!$A$7:$M$7</definedName>
    <definedName name="_xlnm.Print_Area" localSheetId="0">'ДОДАТОК 1'!$A$1:$P$59</definedName>
    <definedName name="_xlnm.Print_Area" localSheetId="1">'ДОДАТОК 2'!$A$1:$J$29</definedName>
    <definedName name="_xlnm.Print_Area" localSheetId="2">'ДОДАТОК 3'!$A$1:$H$19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<sst xmlns="http://schemas.openxmlformats.org/spreadsheetml/2006/main" count="241" uniqueCount="123">
  <si>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</si>
  <si>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</si>
  <si>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</si>
  <si>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</si>
  <si>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</si>
  <si>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</si>
  <si>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</si>
  <si>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</si>
  <si>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</si>
  <si>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</si>
  <si>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>Місцевий бюджет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</si>
  <si>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</si>
  <si>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</si>
  <si>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</si>
  <si>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</si>
  <si>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</si>
  <si>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</si>
  <si>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</si>
  <si>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2024    рік</t>
  </si>
  <si>
    <t>2025    рік</t>
  </si>
  <si>
    <t>І. Показники затрат</t>
  </si>
  <si>
    <t>грн</t>
  </si>
  <si>
    <t>II Показники продукту</t>
  </si>
  <si>
    <t>III. Показники ефективності</t>
  </si>
  <si>
    <t>IV Показники якості</t>
  </si>
  <si>
    <t>%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</si>
  <si>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</si>
  <si>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</si>
  <si>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</si>
  <si>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</si>
  <si>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</si>
  <si>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</si>
  <si>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</si>
  <si>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</si>
  <si>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</si>
  <si>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</si>
  <si>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</si>
  <si>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</si>
  <si>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</si>
  <si>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</si>
  <si>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</si>
  <si>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</si>
  <si>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</si>
  <si>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</si>
  <si>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№ завдання</t>
  </si>
  <si>
    <t>№ заходу</t>
  </si>
  <si>
    <t>Забезпечення повноцінної та стабільної роботи  підприємства, зміцнення  та оновлення матеріально- технічної бази</t>
  </si>
  <si>
    <t>2023-2025 роки</t>
  </si>
  <si>
    <t>КНП «ЦПМСД»</t>
  </si>
  <si>
    <t>Місцевий бюджет Фонтанської сільської територіальної громади</t>
  </si>
  <si>
    <t xml:space="preserve">Виділення коштів на придбання товарів , матеріалів , інвентарю (ПММ, запчастини, тощо). </t>
  </si>
  <si>
    <t xml:space="preserve">2023-2025 роки </t>
  </si>
  <si>
    <t>Виділення коштів на оплату послуг телефонного та інтернет зв’язку, оплату послуг з програмного забезпечення, оплата інших послуг (крім комунальних)  в ході господарської діяльності</t>
  </si>
  <si>
    <t>Виділення коштів для придбання лікарських засобів, витратних матеріалів для лабораторних досліджень та виробів медичного призначення, придбання засобів індивідуального захисту,  для придбання швидко-тести на COVID-2019, тощо.</t>
  </si>
  <si>
    <t>Оплата комунальних послуг та енергоносіїв</t>
  </si>
  <si>
    <t>Капітальний ремонт системи пожежної сигналізації, системи оповіщення про пожежу та управління евакуацією людей, системи передачі тривожних сповіщень в приміщеннях та будівлі амбулаторії села Крижанівка КОМУНАЛЬНОГО НЕКОМЕРЦІЙНОГО ПІДПРИЄМСТВА «ЦЕНТР ПЕРВИННОЇ МЕДИКО- САНІТАРНОЇ розташованої за адресою Одеська область Одеський район с. Крижанівка вул. вул. Ярошевської б.22</t>
  </si>
  <si>
    <t xml:space="preserve">Забезпечення медичним обладнанням , інвентарем , засобами відповідно до наказу Міністерства охорони здоров’я №148 від 26.01.2018 року « Про затвердження Примірного табеля матеріально- технічного оснащення закладів здоров’я  та фізичних осіб – підприємців , які надають первинну медичну допомогу»  </t>
  </si>
  <si>
    <t xml:space="preserve">Капітальний ремонт системи пожежної сигналізації , системи оповіщення про пожежу і управління евакуацією людей , системи передачі тривожних сповіщень в приміщеннях та будівлі амбулаторії села Фонтанка КОМУНАЛЬНОГО НЕКОМЕРЦІЙНОГО ПІДПРИЄМСТВА «ЦЕНТР ПЕРВИННОЇ МЕДИКО- САНІТАРНОЇ ДОПОМОГИ»ФОНТАНСЬКОЇ СІЛЬСЬКОЇ РАДИ ОДЕСЬКОГО РАЙОНУ ОДЕСЬКОЇ ОБЛАСТІ розташованої за адресою Одеська область, Одеський район , с. Фонтанка вул. Центральна,42 </t>
  </si>
  <si>
    <t xml:space="preserve">Управління капітального будівництва Фонтанської сільської ради </t>
  </si>
  <si>
    <t xml:space="preserve">Місцевий бюджет </t>
  </si>
  <si>
    <t>Придбання медичного обладнання , інвентарю в тому числі (672000 грн. - аналізатор гематологічний,428535 грн. - 3 шт - аналізатор сечі IVD лабораторний автоматизований, 124865грн. - дефібрилятор, 213600грн. - електрокардіограф - 3 шт., 96000грн. - шприцевий насос- 3 шт.,1020000 грн. - система ультразвукової діагностики</t>
  </si>
  <si>
    <t>Безоплатне забезпечення осіб з інвалідністю та дітей з інвалідністю технічними та іншими засобами відповідно до постанови Кабінету Міністрів України від 03.12.2009 №1301 «Про затвердження Порядку забезпечення осіб з інвалідністю і дітей з інвалідністю технічними та іншими засобами»</t>
  </si>
  <si>
    <t>Покращення якості та доступності надання  первинної  та інших видів медичної допомоги населенню</t>
  </si>
  <si>
    <t>Відшкодування вартості відпущених безоплатно особам з інвалідністю технічних та інших засобів для якнайбільшої компенсації функцій ушкоджених органів, а саме передбачити кошти на придбання калоприймачів, підгузків</t>
  </si>
  <si>
    <t>Забезпечення сталої роботи медичного закладу в період воєнного стану</t>
  </si>
  <si>
    <t>Забезпечення безоплатними та пільговими лікарськими засобами за рецептами лікарів у разі амбулаторного лікування окремих груп населення та за певними категоріями захворювань відповідно до постанови Кабінету Міністрів України  від 17.08.1998 №1303, а також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</t>
  </si>
  <si>
    <t>Відшкодування вартості лікарських засобів, відпущених безкоштовно або на пільгових умовах у разі амбулаторного лікування пацієнтів -мешканців Фонтанської територіальної громади</t>
  </si>
  <si>
    <t>Проведення капітального ремонту підвального приміщення для подальшої експлуатації як «найпростішого укриття»</t>
  </si>
  <si>
    <t>КП « Надія»</t>
  </si>
  <si>
    <t>Виділення коштів на оплату послуг в ході господарської діяльності  ( оплата програмного забезпечення лікаря )</t>
  </si>
  <si>
    <t>Виділення коштів на придбання  лікарських засобів та медичних матеріалів для надання невідкладної медичної допомоги, придбання засобів індивідуального захисту, дезинфікуючих засобів. Щвидкі тести( ВІЛ, ГЕПАТИТ та інші), швидко-тести на COVID-2019 тощо.</t>
  </si>
  <si>
    <t xml:space="preserve">Виділення коштів на придбання товарів , матеріалів , інвентарю (папір, канцелярські ,господарські  товари,ю принтер МФУ). </t>
  </si>
  <si>
    <t>Місцевий бюджет (Курісівська отг)</t>
  </si>
  <si>
    <t>Відшкодування вартості відпущених безоплатно особам з інвалідністю технічних та інших засобів для якнайбільшої компенсації функцій ушкоджених органів, а саме передбачити кошти на придбання  підгузків</t>
  </si>
  <si>
    <t>Вирішення невідкладних потреб осіб з інвалідністю та дітей з інвалідністю з вираженими порушеннями функцій органів та систем у технічних засобах з метою їх медичної та соціальної реабілітації</t>
  </si>
  <si>
    <t>Відшкодування вартості лікарських засобів, відпущених безкоштовно або на пільгових умовах у разі амбулаторного лікування пацієнтів -мешканців Курісовської територіальної  громади</t>
  </si>
  <si>
    <t>Забезпечення відпуску лікарських засобів окремим категоріям населення, які знаходяться на амбулаторному лікуванні, безкоштовно або на пільгових умовах</t>
  </si>
  <si>
    <t xml:space="preserve">Обсяг видатків на фінансову підтримку КНП «ЦПМСД»   </t>
  </si>
  <si>
    <t>Кількість структурних підрозділів (амбулаторій,  Фапів, ФП)</t>
  </si>
  <si>
    <t>од</t>
  </si>
  <si>
    <t>Кількість задекларованого населення на одного лікаря, в тому числі</t>
  </si>
  <si>
    <t>-чоловіків</t>
  </si>
  <si>
    <t>-жінок</t>
  </si>
  <si>
    <t>Всього укладено декларацій</t>
  </si>
  <si>
    <t>Середні витрати на  один структурний підрозділ</t>
  </si>
  <si>
    <t>Середні витрати на одну особу, яка має декларацію з сімейним лікарем</t>
  </si>
  <si>
    <t>Відсоток використання коштів згідно Програми для покращення надання медичних послуг</t>
  </si>
  <si>
    <t>Напрями діяльногсті і заходи реалізаії Програми розвитку та фінансової підтримки КОМУНАЛЬНОГО НЕКОМЕРЦІЙНОГО ПІДПРИЄМСТВА  «ЦЕНТР ПЕРВИННОЇ МЕДИКО-САНІТАРНОЇ ДОПОМОГИ » ФОНТАНСЬКОЇ СІЛЬСЬКОЇ РАДИ ОДЕСЬКОГО РАЙОНУ ОДЕСЬКОЇ ОБЛАСТІ на 2023-2025 роки</t>
  </si>
  <si>
    <t xml:space="preserve">Сільський голова                                                                                                                                                                            Наталія КРУПИЦЯ     </t>
  </si>
  <si>
    <t xml:space="preserve">ПОКАЗНИКИ РЕЗУЛЬТАТИВНОСТІ ПРОГРАМИ </t>
  </si>
  <si>
    <t xml:space="preserve">РЕСУРСНЕ ЗАБЕЗПЕЧЕННЯ ПРОГРАМИ </t>
  </si>
  <si>
    <t xml:space="preserve">Стимулювання праці працівників закладу </t>
  </si>
  <si>
    <t>Придбання меблів для оснащення соруд цивільного захисту</t>
  </si>
  <si>
    <t>Придбання обладнання, інвентарю та предметів довгострокового користування ( придбання холодильників, джерело безперебійного живлення , комп’ютерної техніки та меблів та ін.)</t>
  </si>
  <si>
    <t>Придбання обладнання та предметів довгострокового користування ( придбання дефибрилятор, електрокардіограф. Ноутбук, МФУ та аналізатор гематологічний автоматичний ТОЩО)</t>
  </si>
  <si>
    <t>Забезпечення щомісячних стимулюючих та заохочувальних виплат працівникам</t>
  </si>
  <si>
    <t>Матеріальне заохочення медичних працівників до професійних свят(Днямедичного працівника, Дня медичної сестри)</t>
  </si>
  <si>
    <t>Компенсація вартості винайму житла молодим спеціалістам (2 особи , які не зареєстровані на території громади)</t>
  </si>
  <si>
    <r>
      <t xml:space="preserve">Послуги </t>
    </r>
    <r>
      <rPr>
        <b/>
        <sz val="10"/>
        <color indexed="63"/>
        <rFont val="Times New Roman"/>
        <family val="1"/>
      </rPr>
      <t>з виготовлення проектно-</t>
    </r>
    <r>
      <rPr>
        <b/>
        <sz val="10"/>
        <rFont val="Times New Roman"/>
        <family val="1"/>
      </rPr>
      <t xml:space="preserve">кошторисної </t>
    </r>
    <r>
      <rPr>
        <b/>
        <sz val="10"/>
        <color indexed="63"/>
        <rFont val="Times New Roman"/>
        <family val="1"/>
      </rPr>
      <t xml:space="preserve">документації на об'єкт: «Послуги з вогнезахисної обробки дерев'яних конструкцій горищного приміщення в будівлі </t>
    </r>
    <r>
      <rPr>
        <b/>
        <u val="single"/>
        <sz val="10"/>
        <color indexed="63"/>
        <rFont val="Times New Roman"/>
        <family val="1"/>
      </rPr>
      <t xml:space="preserve">амбулаторії с. </t>
    </r>
    <r>
      <rPr>
        <b/>
        <u val="single"/>
        <sz val="10"/>
        <rFont val="Times New Roman"/>
        <family val="1"/>
      </rPr>
      <t xml:space="preserve">Фонтанка </t>
    </r>
    <r>
      <rPr>
        <b/>
        <sz val="10"/>
        <color indexed="63"/>
        <rFont val="Times New Roman"/>
        <family val="1"/>
      </rPr>
      <t xml:space="preserve">КОМУНАЛЬНОГО </t>
    </r>
    <r>
      <rPr>
        <b/>
        <sz val="10"/>
        <rFont val="Times New Roman"/>
        <family val="1"/>
      </rPr>
      <t xml:space="preserve">НЕКОМЕРЦІЙНОГО </t>
    </r>
    <r>
      <rPr>
        <b/>
        <sz val="10"/>
        <color indexed="63"/>
        <rFont val="Times New Roman"/>
        <family val="1"/>
      </rPr>
      <t xml:space="preserve">ПІДПРИСМСТВА </t>
    </r>
    <r>
      <rPr>
        <b/>
        <sz val="10"/>
        <rFont val="Times New Roman"/>
        <family val="1"/>
      </rPr>
      <t xml:space="preserve">"ЦЕНТР </t>
    </r>
    <r>
      <rPr>
        <b/>
        <sz val="10"/>
        <color indexed="63"/>
        <rFont val="Times New Roman"/>
        <family val="1"/>
      </rPr>
      <t xml:space="preserve">ПЕРВИННОЇ </t>
    </r>
    <r>
      <rPr>
        <b/>
        <sz val="10"/>
        <rFont val="Times New Roman"/>
        <family val="1"/>
      </rPr>
      <t xml:space="preserve">МЕДИКО-САНІТАРНОЇ </t>
    </r>
    <r>
      <rPr>
        <b/>
        <sz val="10"/>
        <color indexed="63"/>
        <rFont val="Times New Roman"/>
        <family val="1"/>
      </rPr>
      <t>ДОПОМОГИ" ФОНТАНСЬКОЇ СІЛЬСЬКОЇ РАДИ ОДЕСЬКОГО РАОНУ ОДЕСЬКОЇ ОБЛАСТІ, розташованої за адресою: Одеська область, Одеський район, с.Фонтанка, вул. Центральна , буд. 42.»</t>
    </r>
  </si>
  <si>
    <t>Послуги з виготовлення проектно- кошторисної документації на об'єкт: «Послуги з вогнезахисної обробки дерев'яних конструкцій горищиого приміщення в будівлі амбулаторії с. Крижанівка КОМУНАЛЬНОГО НЕКОМЕРЦІЙНОГО ПІДІІРИСМСТВА "ЦЕНТР ПЕРВИННОЇ МЕДИКО-САНІТАРНОЇ ДОПОМОГИ" ФОНТАНСЬКОЇ СІЛЬСЬКОЇ РАДИ ОДЕСЬКОГО РАЙОНУ ОДЕСЬКОЇ ОБЛАСТІ, розташованої за адресою: Одеська область, Одеський район, с. Крижанівка, вул. Ярошевської, буд. 22</t>
  </si>
  <si>
    <t>Послуги з поточного ремонту- послуги  з вогнезахисної  обробки дерев’яних конструкцій горищного приміщення в будівлях aмбyлaтopii села Фонтанка KOMYHAЛЬHOГO НЕКОМЕРЦІЙНОГО   ПІДПРИСМСТВА "ЦЕНТР   ПЕРВИННОЇ   МЕДИКО-САНІТАРНОЇ   ДОПОМОГИ" ФОНТАНСЬКОЇ СІЛЬСЬКОЇ РАДИ ОДЕСЬКОГОРАЙОНУ ОДЕСЬКОЇ ОБЛАСТІ, розташованої за адресою: Одеська область, Одеський район, с. ФОНТАНКА вул. Центральна, буд. 42.»-</t>
  </si>
  <si>
    <t>Послуги з поточного ремонту- послуги   з вогнезахисної обробки дерев’яних конструкцій горищного приміщення в будівлі амбулаторїі села Крижанівка КОМУНАЛЬНОГО НЕКОМЕРЦІЙНОГО ПІДПРИСМСТВА "ЦЕНТР ПЕРВИННОЇ МЕДИКО-САНІТАРНОЇ ДОПОМОГИ" ФОНТАНСЬКОЇ    СІЛЬСЬКОЇ   РАДИ   ОДЕСЬКОГО   РАЙОНУ ОДЕСЬКОЇ ОБЛАСТІ, розташованої за адресою: Одеська область, Одеський район, с. Крижанівка, вул. Ярошевської. буд. 22.»</t>
  </si>
  <si>
    <t>Придбання насосу фекального</t>
  </si>
  <si>
    <t>2023 рік</t>
  </si>
  <si>
    <t>Послуги з проведення технічної інвентаризації та виготовлення технічних паспортів на обєкти комунальної власності</t>
  </si>
  <si>
    <r>
      <t>Оплата згідно із законодавством післядипломної підготовки (перепідготовки) кадрів, підвищення кваліфікації кадрів за договорами у закладах, які мають необхідну ліцензію на проведення таких навчань, та/або результатом яких є отримання посвідчення (сертифіката) установленого зразка щодо набуття відповідних професійних навиків (н</t>
    </r>
    <r>
      <rPr>
        <b/>
        <sz val="10"/>
        <rFont val="Times New Roman"/>
        <family val="1"/>
      </rPr>
      <t>авчання операторів котельні та середнього медичного персоналу)</t>
    </r>
  </si>
  <si>
    <t>Штатна чисельність медичних працівників</t>
  </si>
  <si>
    <t>осіб</t>
  </si>
  <si>
    <t>Фактична чисельність медичних працівників</t>
  </si>
  <si>
    <t>Кількість прикріпленого населення всього, в т.ч.</t>
  </si>
  <si>
    <t>Послуги з виготовлення проектно -кошторисної документації на об’єкт-                               «Капітальний ремонт будівлі амбулаторії с. Фонтанка КНП «ЦПМСД» ФОНТАНСЬКОЇ СІЛЬСЬКОЇ РАДИ ОДЕСЬКОГО РАЙОНУ ОДЕСЬКОЇ ОБЛАСТІ , - встановлення системи обладнання для захисту від потрапляння блискавки , яка розташована за адресою :Одеська область Одеський район с. Фонтанка вул. Центральна  ,42</t>
  </si>
  <si>
    <t>Послуги з виготовлення проектно -кошторисної документації на об’єкт-                               «Капітальний ремонт будівлі амбулаторії с.Крижанівка КНП «ЦПМСД» ФОНТАНСЬКОЇ СІЛЬСЬКОЇ РАДИ ОДЕСЬКОГО РАЙОНУ ОДЕСЬКОЇ ОБЛАСТІ , - встановлення системи обладнання для захисту від потрапляння блискавки , яка розташована за адресою :Одеська область Одеський район с.Крижанівка вул.Ярошевської, буд.22</t>
  </si>
  <si>
    <t>Капітальний ремонт будівлі амбулаторії с. Фонтанка КНП «ЦПМСД» ФОНТАНСЬКОЇ СІЛЬСЬКОЇ РАДИ ОДЕСЬКОГО РАЙОНУ ОДЕСЬКОЇ ОБЛАСТІ , - встановлення системи обладнання для захисту від потрапляння блискавки , яка розташована за адресою :Одеська область Одеський район с. Фонтанка вул. Центральна  ,42</t>
  </si>
  <si>
    <t>Капітальний ремонт будівлі амбулаторії с. Крижанівка КНП «ЦПМСД» ФОНТАНСЬКОЇ СІЛЬСЬКОЇ РАДИ ОДЕСЬКОГО РАЙОНУ ОДЕСЬКОЇ ОБЛАСТІ , - встановлення системи обладнання для захисту від потрапляння блискавки , яка розташована за адресою :Одеська область Одеський район с. Крижанівка , вул. Ярошевської, буд. 22</t>
  </si>
  <si>
    <t xml:space="preserve">Всього </t>
  </si>
  <si>
    <t>Всього бюджет Фонтанської ОТГ</t>
  </si>
  <si>
    <t>БЮДЖЕТ Курісовської ОТГ</t>
  </si>
  <si>
    <t>Всього бюджет Курісовської ОТГ</t>
  </si>
  <si>
    <t>Всього по ПРОГРАМІ</t>
  </si>
  <si>
    <t>БЮДЖЕТ ФОНТАНСЬКОЇ ОТГ</t>
  </si>
  <si>
    <t>Додаток № 1 до Програми у редакції 
рішення Фонтанської сільської ради  № 1812-УІІІ від 20.12.2023 року</t>
  </si>
  <si>
    <t xml:space="preserve">Додаток № 2 до Програми у редакції 
рішення Фонтанської сільської ради   № 1812-УІІІ від 20.12.2023 року </t>
  </si>
  <si>
    <t>Додаток № 3 до Програми у редакції 
рішення Фонтанської сільської ради №1812-УІІІ від 20.12.2023 року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</si>
</sst>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0.000000"/>
    <numFmt numFmtId="200" formatCode="0.00000"/>
  </numFmts>
  <fonts count="6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sz val="10"/>
      <color indexed="63"/>
      <name val="Times New Roman"/>
      <family val="1"/>
    </font>
    <font>
      <b/>
      <u val="single"/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333333"/>
      <name val="Times New Roman"/>
      <family val="1"/>
    </font>
    <font>
      <b/>
      <sz val="10"/>
      <color rgb="FF444444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56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2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justify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6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33" borderId="10" xfId="0" applyFont="1" applyFill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56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0"/>
  <sheetViews>
    <sheetView view="pageBreakPreview" zoomScale="75" zoomScaleNormal="75" zoomScaleSheetLayoutView="75" zoomScalePageLayoutView="0" workbookViewId="0" topLeftCell="A1">
      <selection activeCell="T7" sqref="T7"/>
    </sheetView>
  </sheetViews>
  <sheetFormatPr defaultColWidth="9.140625" defaultRowHeight="12.75"/>
  <cols>
    <col min="1" max="1" width="9.140625" style="38" customWidth="1"/>
    <col min="2" max="2" width="30.140625" style="38" customWidth="1"/>
    <col min="3" max="3" width="7.8515625" style="38" customWidth="1"/>
    <col min="4" max="4" width="47.28125" style="38" customWidth="1"/>
    <col min="5" max="5" width="14.421875" style="38" customWidth="1"/>
    <col min="6" max="6" width="12.00390625" style="38" customWidth="1"/>
    <col min="7" max="7" width="20.7109375" style="43" customWidth="1"/>
    <col min="8" max="8" width="14.140625" style="38" customWidth="1"/>
    <col min="9" max="9" width="14.7109375" style="38" customWidth="1"/>
    <col min="10" max="10" width="10.8515625" style="38" customWidth="1"/>
    <col min="11" max="11" width="13.8515625" style="38" customWidth="1"/>
    <col min="12" max="12" width="13.7109375" style="38" customWidth="1"/>
    <col min="13" max="13" width="20.140625" style="38" customWidth="1"/>
    <col min="14" max="16384" width="9.140625" style="38" customWidth="1"/>
  </cols>
  <sheetData>
    <row r="2" spans="8:13" ht="35.25" customHeight="1">
      <c r="H2" s="71" t="s">
        <v>120</v>
      </c>
      <c r="I2" s="71"/>
      <c r="J2" s="71"/>
      <c r="K2" s="71"/>
      <c r="L2" s="71"/>
      <c r="M2" s="71"/>
    </row>
    <row r="3" spans="2:13" ht="33" customHeight="1">
      <c r="B3" s="74" t="s">
        <v>87</v>
      </c>
      <c r="C3" s="74"/>
      <c r="D3" s="74"/>
      <c r="E3" s="74"/>
      <c r="F3" s="74"/>
      <c r="G3" s="74"/>
      <c r="H3" s="74"/>
      <c r="I3" s="74"/>
      <c r="J3" s="74"/>
      <c r="K3" s="74"/>
      <c r="L3" s="73"/>
      <c r="M3" s="73"/>
    </row>
    <row r="4" ht="13.5" thickBot="1"/>
    <row r="5" spans="1:13" ht="13.5" thickBot="1">
      <c r="A5" s="68" t="s">
        <v>44</v>
      </c>
      <c r="B5" s="68" t="s">
        <v>1</v>
      </c>
      <c r="C5" s="68" t="s">
        <v>45</v>
      </c>
      <c r="D5" s="68" t="s">
        <v>2</v>
      </c>
      <c r="E5" s="68" t="s">
        <v>3</v>
      </c>
      <c r="F5" s="68" t="s">
        <v>4</v>
      </c>
      <c r="G5" s="68" t="s">
        <v>5</v>
      </c>
      <c r="H5" s="68" t="s">
        <v>6</v>
      </c>
      <c r="I5" s="75" t="s">
        <v>7</v>
      </c>
      <c r="J5" s="76"/>
      <c r="K5" s="76"/>
      <c r="L5" s="77"/>
      <c r="M5" s="68" t="s">
        <v>8</v>
      </c>
    </row>
    <row r="6" spans="1:13" ht="12.75">
      <c r="A6" s="69"/>
      <c r="B6" s="69"/>
      <c r="C6" s="69"/>
      <c r="D6" s="69"/>
      <c r="E6" s="69"/>
      <c r="F6" s="69"/>
      <c r="G6" s="69"/>
      <c r="H6" s="69"/>
      <c r="I6" s="68">
        <v>2023</v>
      </c>
      <c r="J6" s="68">
        <v>2024</v>
      </c>
      <c r="K6" s="68">
        <v>2025</v>
      </c>
      <c r="L6" s="68" t="s">
        <v>9</v>
      </c>
      <c r="M6" s="69"/>
    </row>
    <row r="7" spans="1:13" ht="26.2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26.25" customHeight="1">
      <c r="A8" s="78" t="s">
        <v>119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2"/>
    </row>
    <row r="9" spans="1:13" ht="63.75" customHeight="1">
      <c r="A9" s="62">
        <v>1</v>
      </c>
      <c r="B9" s="65" t="s">
        <v>46</v>
      </c>
      <c r="C9" s="19"/>
      <c r="D9" s="33" t="s">
        <v>91</v>
      </c>
      <c r="E9" s="35"/>
      <c r="F9" s="33" t="s">
        <v>47</v>
      </c>
      <c r="G9" s="33" t="s">
        <v>48</v>
      </c>
      <c r="H9" s="33" t="s">
        <v>10</v>
      </c>
      <c r="I9" s="19">
        <f>1464500-45</f>
        <v>1464455</v>
      </c>
      <c r="J9" s="37">
        <v>1600000</v>
      </c>
      <c r="K9" s="19"/>
      <c r="L9" s="19">
        <f>I9+J9+K9</f>
        <v>3064455</v>
      </c>
      <c r="M9" s="70" t="s">
        <v>62</v>
      </c>
    </row>
    <row r="10" spans="1:13" ht="25.5">
      <c r="A10" s="63"/>
      <c r="B10" s="66"/>
      <c r="C10" s="19"/>
      <c r="D10" s="33" t="s">
        <v>50</v>
      </c>
      <c r="E10" s="35"/>
      <c r="F10" s="33" t="s">
        <v>51</v>
      </c>
      <c r="G10" s="33" t="s">
        <v>48</v>
      </c>
      <c r="H10" s="33" t="s">
        <v>59</v>
      </c>
      <c r="I10" s="19">
        <v>176000</v>
      </c>
      <c r="J10" s="19">
        <v>120000</v>
      </c>
      <c r="K10" s="19"/>
      <c r="L10" s="19">
        <f aca="true" t="shared" si="0" ref="L10:L36">I10+J10+K10</f>
        <v>296000</v>
      </c>
      <c r="M10" s="70"/>
    </row>
    <row r="11" spans="1:13" ht="61.5" customHeight="1">
      <c r="A11" s="63"/>
      <c r="B11" s="66"/>
      <c r="C11" s="19"/>
      <c r="D11" s="33" t="s">
        <v>52</v>
      </c>
      <c r="E11" s="35"/>
      <c r="F11" s="33" t="s">
        <v>47</v>
      </c>
      <c r="G11" s="33" t="s">
        <v>48</v>
      </c>
      <c r="H11" s="33" t="s">
        <v>59</v>
      </c>
      <c r="I11" s="19">
        <v>272440</v>
      </c>
      <c r="J11" s="19">
        <f>349800+20000</f>
        <v>369800</v>
      </c>
      <c r="K11" s="19"/>
      <c r="L11" s="19">
        <f t="shared" si="0"/>
        <v>642240</v>
      </c>
      <c r="M11" s="70"/>
    </row>
    <row r="12" spans="1:13" ht="66.75" customHeight="1">
      <c r="A12" s="63"/>
      <c r="B12" s="66"/>
      <c r="C12" s="19"/>
      <c r="D12" s="33" t="s">
        <v>53</v>
      </c>
      <c r="E12" s="35"/>
      <c r="F12" s="33" t="s">
        <v>47</v>
      </c>
      <c r="G12" s="33" t="s">
        <v>48</v>
      </c>
      <c r="H12" s="33" t="s">
        <v>59</v>
      </c>
      <c r="I12" s="19">
        <v>218570</v>
      </c>
      <c r="J12" s="19">
        <v>207200</v>
      </c>
      <c r="K12" s="19"/>
      <c r="L12" s="19">
        <f t="shared" si="0"/>
        <v>425770</v>
      </c>
      <c r="M12" s="70"/>
    </row>
    <row r="13" spans="1:13" ht="47.25" customHeight="1">
      <c r="A13" s="63"/>
      <c r="B13" s="66"/>
      <c r="C13" s="19"/>
      <c r="D13" s="33" t="s">
        <v>54</v>
      </c>
      <c r="E13" s="35"/>
      <c r="F13" s="33" t="s">
        <v>47</v>
      </c>
      <c r="G13" s="33" t="s">
        <v>48</v>
      </c>
      <c r="H13" s="33" t="s">
        <v>59</v>
      </c>
      <c r="I13" s="19">
        <f>814813+45</f>
        <v>814858</v>
      </c>
      <c r="J13" s="19">
        <v>824630</v>
      </c>
      <c r="K13" s="19"/>
      <c r="L13" s="19">
        <f t="shared" si="0"/>
        <v>1639488</v>
      </c>
      <c r="M13" s="70"/>
    </row>
    <row r="14" spans="1:13" ht="132" customHeight="1">
      <c r="A14" s="63"/>
      <c r="B14" s="66"/>
      <c r="C14" s="19"/>
      <c r="D14" s="33" t="s">
        <v>55</v>
      </c>
      <c r="E14" s="35"/>
      <c r="F14" s="33" t="s">
        <v>47</v>
      </c>
      <c r="G14" s="33" t="s">
        <v>48</v>
      </c>
      <c r="H14" s="33" t="s">
        <v>59</v>
      </c>
      <c r="I14" s="19">
        <v>442964</v>
      </c>
      <c r="J14" s="19">
        <v>0</v>
      </c>
      <c r="K14" s="19"/>
      <c r="L14" s="19">
        <f t="shared" si="0"/>
        <v>442964</v>
      </c>
      <c r="M14" s="70"/>
    </row>
    <row r="15" spans="1:13" ht="140.25">
      <c r="A15" s="63"/>
      <c r="B15" s="66"/>
      <c r="C15" s="19"/>
      <c r="D15" s="54" t="s">
        <v>98</v>
      </c>
      <c r="E15" s="35"/>
      <c r="F15" s="36" t="s">
        <v>47</v>
      </c>
      <c r="G15" s="36" t="s">
        <v>48</v>
      </c>
      <c r="H15" s="36" t="s">
        <v>59</v>
      </c>
      <c r="I15" s="37">
        <v>54973</v>
      </c>
      <c r="J15" s="19"/>
      <c r="K15" s="19"/>
      <c r="L15" s="37">
        <f>I15</f>
        <v>54973</v>
      </c>
      <c r="M15" s="70"/>
    </row>
    <row r="16" spans="1:13" ht="140.25">
      <c r="A16" s="63"/>
      <c r="B16" s="66"/>
      <c r="C16" s="19"/>
      <c r="D16" s="45" t="s">
        <v>99</v>
      </c>
      <c r="E16" s="35"/>
      <c r="F16" s="36" t="s">
        <v>47</v>
      </c>
      <c r="G16" s="36" t="s">
        <v>48</v>
      </c>
      <c r="H16" s="36" t="s">
        <v>59</v>
      </c>
      <c r="I16" s="37">
        <v>44977</v>
      </c>
      <c r="J16" s="19"/>
      <c r="K16" s="19"/>
      <c r="L16" s="37">
        <f aca="true" t="shared" si="1" ref="L16:L22">I16</f>
        <v>44977</v>
      </c>
      <c r="M16" s="70"/>
    </row>
    <row r="17" spans="1:13" ht="121.5" customHeight="1">
      <c r="A17" s="63"/>
      <c r="B17" s="66"/>
      <c r="C17" s="19"/>
      <c r="D17" s="55" t="s">
        <v>110</v>
      </c>
      <c r="E17" s="39"/>
      <c r="F17" s="36" t="s">
        <v>47</v>
      </c>
      <c r="G17" s="36" t="s">
        <v>48</v>
      </c>
      <c r="H17" s="36" t="s">
        <v>59</v>
      </c>
      <c r="I17" s="37">
        <v>59970</v>
      </c>
      <c r="J17" s="19"/>
      <c r="K17" s="19"/>
      <c r="L17" s="37">
        <f t="shared" si="1"/>
        <v>59970</v>
      </c>
      <c r="M17" s="70"/>
    </row>
    <row r="18" spans="1:13" ht="135" customHeight="1">
      <c r="A18" s="63"/>
      <c r="B18" s="66"/>
      <c r="C18" s="19"/>
      <c r="D18" s="55" t="s">
        <v>111</v>
      </c>
      <c r="E18" s="39"/>
      <c r="F18" s="36" t="s">
        <v>47</v>
      </c>
      <c r="G18" s="36" t="s">
        <v>48</v>
      </c>
      <c r="H18" s="36" t="s">
        <v>59</v>
      </c>
      <c r="I18" s="37">
        <v>39980</v>
      </c>
      <c r="J18" s="19"/>
      <c r="K18" s="19"/>
      <c r="L18" s="37">
        <f t="shared" si="1"/>
        <v>39980</v>
      </c>
      <c r="M18" s="70"/>
    </row>
    <row r="19" spans="1:13" ht="94.5" customHeight="1">
      <c r="A19" s="63"/>
      <c r="B19" s="66"/>
      <c r="C19" s="19"/>
      <c r="D19" s="56" t="s">
        <v>112</v>
      </c>
      <c r="E19" s="41"/>
      <c r="F19" s="36" t="s">
        <v>47</v>
      </c>
      <c r="G19" s="36" t="s">
        <v>48</v>
      </c>
      <c r="H19" s="36" t="s">
        <v>59</v>
      </c>
      <c r="I19" s="37">
        <v>450000</v>
      </c>
      <c r="J19" s="19"/>
      <c r="K19" s="19"/>
      <c r="L19" s="37">
        <f t="shared" si="1"/>
        <v>450000</v>
      </c>
      <c r="M19" s="70"/>
    </row>
    <row r="20" spans="1:13" ht="112.5" customHeight="1">
      <c r="A20" s="63"/>
      <c r="B20" s="66"/>
      <c r="C20" s="19"/>
      <c r="D20" s="59" t="s">
        <v>113</v>
      </c>
      <c r="E20" s="41"/>
      <c r="F20" s="36" t="s">
        <v>47</v>
      </c>
      <c r="G20" s="36" t="s">
        <v>48</v>
      </c>
      <c r="H20" s="36" t="s">
        <v>59</v>
      </c>
      <c r="I20" s="37">
        <v>250000</v>
      </c>
      <c r="J20" s="19"/>
      <c r="K20" s="19"/>
      <c r="L20" s="37">
        <f t="shared" si="1"/>
        <v>250000</v>
      </c>
      <c r="M20" s="70"/>
    </row>
    <row r="21" spans="1:13" ht="129.75" customHeight="1">
      <c r="A21" s="63"/>
      <c r="B21" s="66"/>
      <c r="C21" s="19"/>
      <c r="D21" s="42" t="s">
        <v>100</v>
      </c>
      <c r="E21" s="39"/>
      <c r="F21" s="36" t="s">
        <v>47</v>
      </c>
      <c r="G21" s="36" t="s">
        <v>48</v>
      </c>
      <c r="H21" s="36" t="s">
        <v>59</v>
      </c>
      <c r="I21" s="37">
        <v>160000</v>
      </c>
      <c r="J21" s="19"/>
      <c r="K21" s="19"/>
      <c r="L21" s="37">
        <f t="shared" si="1"/>
        <v>160000</v>
      </c>
      <c r="M21" s="70"/>
    </row>
    <row r="22" spans="1:13" ht="131.25" customHeight="1">
      <c r="A22" s="63"/>
      <c r="B22" s="66"/>
      <c r="C22" s="19"/>
      <c r="D22" s="40" t="s">
        <v>101</v>
      </c>
      <c r="E22" s="41"/>
      <c r="F22" s="36" t="s">
        <v>47</v>
      </c>
      <c r="G22" s="36" t="s">
        <v>48</v>
      </c>
      <c r="H22" s="36" t="s">
        <v>59</v>
      </c>
      <c r="I22" s="37">
        <v>100000</v>
      </c>
      <c r="J22" s="19"/>
      <c r="K22" s="19"/>
      <c r="L22" s="37">
        <f t="shared" si="1"/>
        <v>100000</v>
      </c>
      <c r="M22" s="70"/>
    </row>
    <row r="23" spans="1:13" ht="114.75">
      <c r="A23" s="63"/>
      <c r="B23" s="66"/>
      <c r="C23" s="19"/>
      <c r="D23" s="31" t="s">
        <v>105</v>
      </c>
      <c r="E23" s="35"/>
      <c r="F23" s="33" t="s">
        <v>47</v>
      </c>
      <c r="G23" s="33" t="s">
        <v>48</v>
      </c>
      <c r="H23" s="33" t="s">
        <v>59</v>
      </c>
      <c r="I23" s="19">
        <v>3000</v>
      </c>
      <c r="J23" s="19">
        <v>0</v>
      </c>
      <c r="K23" s="19"/>
      <c r="L23" s="19">
        <f t="shared" si="0"/>
        <v>3000</v>
      </c>
      <c r="M23" s="70"/>
    </row>
    <row r="24" spans="1:13" ht="147.75" customHeight="1">
      <c r="A24" s="63"/>
      <c r="B24" s="66"/>
      <c r="C24" s="19"/>
      <c r="D24" s="31" t="s">
        <v>93</v>
      </c>
      <c r="E24" s="35"/>
      <c r="F24" s="33" t="s">
        <v>47</v>
      </c>
      <c r="G24" s="33" t="s">
        <v>48</v>
      </c>
      <c r="H24" s="33" t="s">
        <v>59</v>
      </c>
      <c r="I24" s="19">
        <v>315000</v>
      </c>
      <c r="J24" s="19">
        <v>210000</v>
      </c>
      <c r="K24" s="19"/>
      <c r="L24" s="19">
        <f t="shared" si="0"/>
        <v>525000</v>
      </c>
      <c r="M24" s="70"/>
    </row>
    <row r="25" spans="1:13" ht="138" customHeight="1">
      <c r="A25" s="63"/>
      <c r="B25" s="66"/>
      <c r="C25" s="19"/>
      <c r="D25" s="33" t="s">
        <v>56</v>
      </c>
      <c r="E25" s="35"/>
      <c r="F25" s="33" t="s">
        <v>47</v>
      </c>
      <c r="G25" s="33" t="s">
        <v>48</v>
      </c>
      <c r="H25" s="33" t="s">
        <v>59</v>
      </c>
      <c r="I25" s="19">
        <v>81000</v>
      </c>
      <c r="J25" s="19"/>
      <c r="K25" s="19"/>
      <c r="L25" s="19">
        <f t="shared" si="0"/>
        <v>81000</v>
      </c>
      <c r="M25" s="70"/>
    </row>
    <row r="26" spans="1:13" ht="138" customHeight="1">
      <c r="A26" s="63"/>
      <c r="B26" s="66"/>
      <c r="C26" s="19"/>
      <c r="D26" s="31" t="s">
        <v>104</v>
      </c>
      <c r="E26" s="32"/>
      <c r="F26" s="33" t="s">
        <v>47</v>
      </c>
      <c r="G26" s="33" t="s">
        <v>48</v>
      </c>
      <c r="H26" s="33" t="s">
        <v>59</v>
      </c>
      <c r="I26" s="34">
        <v>41000</v>
      </c>
      <c r="J26" s="34"/>
      <c r="K26" s="34"/>
      <c r="L26" s="34">
        <f t="shared" si="0"/>
        <v>41000</v>
      </c>
      <c r="M26" s="70"/>
    </row>
    <row r="27" spans="1:13" ht="87.75" customHeight="1">
      <c r="A27" s="63"/>
      <c r="B27" s="66"/>
      <c r="C27" s="19"/>
      <c r="D27" s="31" t="s">
        <v>102</v>
      </c>
      <c r="E27" s="32"/>
      <c r="F27" s="33" t="s">
        <v>103</v>
      </c>
      <c r="G27" s="33" t="s">
        <v>48</v>
      </c>
      <c r="H27" s="33" t="s">
        <v>59</v>
      </c>
      <c r="I27" s="34">
        <v>40000</v>
      </c>
      <c r="J27" s="34">
        <v>40000</v>
      </c>
      <c r="K27" s="34"/>
      <c r="L27" s="34">
        <f t="shared" si="0"/>
        <v>80000</v>
      </c>
      <c r="M27" s="70"/>
    </row>
    <row r="28" spans="1:13" ht="122.25" customHeight="1">
      <c r="A28" s="63"/>
      <c r="B28" s="66"/>
      <c r="C28" s="19"/>
      <c r="D28" s="44" t="s">
        <v>60</v>
      </c>
      <c r="E28" s="35"/>
      <c r="F28" s="33" t="s">
        <v>47</v>
      </c>
      <c r="G28" s="33" t="s">
        <v>48</v>
      </c>
      <c r="H28" s="33" t="s">
        <v>10</v>
      </c>
      <c r="I28" s="19">
        <v>1017000</v>
      </c>
      <c r="J28" s="19">
        <v>0</v>
      </c>
      <c r="K28" s="19"/>
      <c r="L28" s="19">
        <f t="shared" si="0"/>
        <v>1017000</v>
      </c>
      <c r="M28" s="70"/>
    </row>
    <row r="29" spans="1:13" ht="93" customHeight="1">
      <c r="A29" s="63"/>
      <c r="B29" s="66"/>
      <c r="C29" s="19"/>
      <c r="D29" s="44" t="s">
        <v>92</v>
      </c>
      <c r="E29" s="35"/>
      <c r="F29" s="33" t="s">
        <v>47</v>
      </c>
      <c r="G29" s="33" t="s">
        <v>48</v>
      </c>
      <c r="H29" s="33" t="s">
        <v>10</v>
      </c>
      <c r="I29" s="19">
        <v>199640</v>
      </c>
      <c r="J29" s="19">
        <v>0</v>
      </c>
      <c r="K29" s="19"/>
      <c r="L29" s="19">
        <f t="shared" si="0"/>
        <v>199640</v>
      </c>
      <c r="M29" s="70"/>
    </row>
    <row r="30" spans="1:13" ht="153.75" customHeight="1">
      <c r="A30" s="64"/>
      <c r="B30" s="67"/>
      <c r="C30" s="19"/>
      <c r="D30" s="44" t="s">
        <v>57</v>
      </c>
      <c r="E30" s="35"/>
      <c r="F30" s="33" t="s">
        <v>47</v>
      </c>
      <c r="G30" s="33" t="s">
        <v>58</v>
      </c>
      <c r="H30" s="33" t="s">
        <v>49</v>
      </c>
      <c r="I30" s="19">
        <v>1725635</v>
      </c>
      <c r="J30" s="19">
        <v>0</v>
      </c>
      <c r="K30" s="19"/>
      <c r="L30" s="19">
        <f t="shared" si="0"/>
        <v>1725635</v>
      </c>
      <c r="M30" s="70"/>
    </row>
    <row r="31" spans="1:13" ht="21.75" customHeight="1">
      <c r="A31" s="13"/>
      <c r="B31" s="13" t="s">
        <v>114</v>
      </c>
      <c r="C31" s="13"/>
      <c r="D31" s="14"/>
      <c r="E31" s="15"/>
      <c r="F31" s="16"/>
      <c r="G31" s="16"/>
      <c r="H31" s="16"/>
      <c r="I31" s="13">
        <f>SUM(I9:I30)</f>
        <v>7971462</v>
      </c>
      <c r="J31" s="13">
        <f>SUM(J9:J30)</f>
        <v>3371630</v>
      </c>
      <c r="K31" s="13">
        <f>SUM(K9:K30)</f>
        <v>0</v>
      </c>
      <c r="L31" s="13">
        <f>SUM(L9:L30)</f>
        <v>11343092</v>
      </c>
      <c r="M31" s="17"/>
    </row>
    <row r="32" spans="1:13" ht="131.25" customHeight="1">
      <c r="A32" s="19">
        <v>2</v>
      </c>
      <c r="B32" s="45" t="s">
        <v>61</v>
      </c>
      <c r="C32" s="19"/>
      <c r="D32" s="33" t="s">
        <v>63</v>
      </c>
      <c r="E32" s="19"/>
      <c r="F32" s="33" t="s">
        <v>47</v>
      </c>
      <c r="G32" s="33" t="s">
        <v>48</v>
      </c>
      <c r="H32" s="33" t="s">
        <v>10</v>
      </c>
      <c r="I32" s="19">
        <v>507440</v>
      </c>
      <c r="J32" s="19">
        <v>399000</v>
      </c>
      <c r="K32" s="19"/>
      <c r="L32" s="19">
        <f t="shared" si="0"/>
        <v>906440</v>
      </c>
      <c r="M32" s="19"/>
    </row>
    <row r="33" spans="1:13" ht="12.75">
      <c r="A33" s="13"/>
      <c r="B33" s="13" t="s">
        <v>114</v>
      </c>
      <c r="C33" s="13"/>
      <c r="D33" s="17"/>
      <c r="E33" s="13"/>
      <c r="F33" s="13"/>
      <c r="G33" s="13"/>
      <c r="H33" s="13"/>
      <c r="I33" s="13">
        <f>SUM(I32)</f>
        <v>507440</v>
      </c>
      <c r="J33" s="13">
        <f>SUM(J32)</f>
        <v>399000</v>
      </c>
      <c r="K33" s="13">
        <f>SUM(K32)</f>
        <v>0</v>
      </c>
      <c r="L33" s="13">
        <f>SUM(L32)</f>
        <v>906440</v>
      </c>
      <c r="M33" s="17"/>
    </row>
    <row r="34" spans="1:13" ht="213" customHeight="1">
      <c r="A34" s="19">
        <v>3</v>
      </c>
      <c r="B34" s="33" t="s">
        <v>65</v>
      </c>
      <c r="C34" s="19"/>
      <c r="D34" s="46" t="s">
        <v>66</v>
      </c>
      <c r="E34" s="19"/>
      <c r="F34" s="33" t="s">
        <v>47</v>
      </c>
      <c r="G34" s="33" t="s">
        <v>48</v>
      </c>
      <c r="H34" s="33" t="s">
        <v>10</v>
      </c>
      <c r="I34" s="19">
        <v>420500</v>
      </c>
      <c r="J34" s="19">
        <v>590000</v>
      </c>
      <c r="K34" s="19"/>
      <c r="L34" s="19">
        <f t="shared" si="0"/>
        <v>1010500</v>
      </c>
      <c r="M34" s="19"/>
    </row>
    <row r="35" spans="1:13" ht="12.75">
      <c r="A35" s="17"/>
      <c r="B35" s="17" t="s">
        <v>114</v>
      </c>
      <c r="C35" s="17"/>
      <c r="D35" s="47"/>
      <c r="E35" s="17"/>
      <c r="F35" s="13"/>
      <c r="G35" s="13"/>
      <c r="H35" s="13"/>
      <c r="I35" s="13">
        <f>SUM(I34)</f>
        <v>420500</v>
      </c>
      <c r="J35" s="17">
        <f>SUM(J34)</f>
        <v>590000</v>
      </c>
      <c r="K35" s="17">
        <f>SUM(K34)</f>
        <v>0</v>
      </c>
      <c r="L35" s="17">
        <f>SUM(L34)</f>
        <v>1010500</v>
      </c>
      <c r="M35" s="17"/>
    </row>
    <row r="36" spans="1:13" ht="83.25" customHeight="1">
      <c r="A36" s="19">
        <v>4</v>
      </c>
      <c r="B36" s="33" t="s">
        <v>64</v>
      </c>
      <c r="C36" s="19"/>
      <c r="D36" s="57" t="s">
        <v>67</v>
      </c>
      <c r="E36" s="20"/>
      <c r="F36" s="33" t="s">
        <v>47</v>
      </c>
      <c r="G36" s="33" t="s">
        <v>68</v>
      </c>
      <c r="H36" s="33" t="s">
        <v>59</v>
      </c>
      <c r="I36" s="19">
        <v>238023</v>
      </c>
      <c r="J36" s="21">
        <v>0</v>
      </c>
      <c r="K36" s="19"/>
      <c r="L36" s="19">
        <f t="shared" si="0"/>
        <v>238023</v>
      </c>
      <c r="M36" s="19"/>
    </row>
    <row r="37" spans="1:13" ht="12.75">
      <c r="A37" s="17"/>
      <c r="B37" s="17" t="s">
        <v>114</v>
      </c>
      <c r="C37" s="17"/>
      <c r="D37" s="17"/>
      <c r="E37" s="17"/>
      <c r="F37" s="22"/>
      <c r="G37" s="22"/>
      <c r="H37" s="22"/>
      <c r="I37" s="22">
        <f>SUM(I36)</f>
        <v>238023</v>
      </c>
      <c r="J37" s="22">
        <f>SUM(J36)</f>
        <v>0</v>
      </c>
      <c r="K37" s="22">
        <f>SUM(K36)</f>
        <v>0</v>
      </c>
      <c r="L37" s="22">
        <f>SUM(L36)</f>
        <v>238023</v>
      </c>
      <c r="M37" s="17"/>
    </row>
    <row r="38" spans="1:13" ht="18.75" customHeight="1">
      <c r="A38" s="13"/>
      <c r="B38" s="13" t="s">
        <v>115</v>
      </c>
      <c r="C38" s="13"/>
      <c r="D38" s="13"/>
      <c r="E38" s="13"/>
      <c r="F38" s="13"/>
      <c r="G38" s="13"/>
      <c r="H38" s="13"/>
      <c r="I38" s="13">
        <f>I37+I35+I33+I31</f>
        <v>9137425</v>
      </c>
      <c r="J38" s="13">
        <f>J37+J35+J33+J31</f>
        <v>4360630</v>
      </c>
      <c r="K38" s="13">
        <f>K37+K35+K33+K31</f>
        <v>0</v>
      </c>
      <c r="L38" s="13">
        <f>L37+L35+L33+L31</f>
        <v>13498055</v>
      </c>
      <c r="M38" s="17"/>
    </row>
    <row r="39" spans="1:13" ht="27" customHeight="1">
      <c r="A39" s="60"/>
      <c r="B39" s="60"/>
      <c r="C39" s="60"/>
      <c r="D39" s="78" t="s">
        <v>116</v>
      </c>
      <c r="E39" s="79"/>
      <c r="F39" s="79"/>
      <c r="G39" s="79"/>
      <c r="H39" s="79"/>
      <c r="I39" s="79"/>
      <c r="J39" s="79"/>
      <c r="K39" s="79"/>
      <c r="L39" s="80"/>
      <c r="M39" s="61"/>
    </row>
    <row r="40" spans="1:13" ht="51" customHeight="1">
      <c r="A40" s="62">
        <v>1</v>
      </c>
      <c r="B40" s="65" t="s">
        <v>46</v>
      </c>
      <c r="C40" s="19"/>
      <c r="D40" s="33" t="s">
        <v>91</v>
      </c>
      <c r="E40" s="19"/>
      <c r="F40" s="33" t="s">
        <v>47</v>
      </c>
      <c r="G40" s="33" t="s">
        <v>48</v>
      </c>
      <c r="H40" s="33" t="s">
        <v>72</v>
      </c>
      <c r="I40" s="48">
        <v>61763</v>
      </c>
      <c r="J40" s="19">
        <v>399855</v>
      </c>
      <c r="K40" s="19"/>
      <c r="L40" s="19">
        <f aca="true" t="shared" si="2" ref="L40:L51">I40+J40+K40</f>
        <v>461618</v>
      </c>
      <c r="M40" s="70" t="s">
        <v>62</v>
      </c>
    </row>
    <row r="41" spans="1:13" ht="51" customHeight="1">
      <c r="A41" s="63"/>
      <c r="B41" s="66"/>
      <c r="C41" s="19"/>
      <c r="D41" s="33" t="s">
        <v>95</v>
      </c>
      <c r="E41" s="19"/>
      <c r="F41" s="33" t="s">
        <v>47</v>
      </c>
      <c r="G41" s="33" t="s">
        <v>48</v>
      </c>
      <c r="H41" s="33" t="s">
        <v>72</v>
      </c>
      <c r="I41" s="48">
        <v>50000</v>
      </c>
      <c r="J41" s="19">
        <v>50000</v>
      </c>
      <c r="K41" s="19"/>
      <c r="L41" s="19">
        <f t="shared" si="2"/>
        <v>100000</v>
      </c>
      <c r="M41" s="70"/>
    </row>
    <row r="42" spans="1:13" ht="51" customHeight="1">
      <c r="A42" s="63"/>
      <c r="B42" s="66"/>
      <c r="C42" s="19"/>
      <c r="D42" s="33" t="s">
        <v>96</v>
      </c>
      <c r="E42" s="19"/>
      <c r="F42" s="33" t="s">
        <v>47</v>
      </c>
      <c r="G42" s="33" t="s">
        <v>48</v>
      </c>
      <c r="H42" s="33" t="s">
        <v>72</v>
      </c>
      <c r="I42" s="48">
        <v>40000</v>
      </c>
      <c r="J42" s="19">
        <v>40000</v>
      </c>
      <c r="K42" s="19"/>
      <c r="L42" s="19">
        <f t="shared" si="2"/>
        <v>80000</v>
      </c>
      <c r="M42" s="70"/>
    </row>
    <row r="43" spans="1:13" ht="51" customHeight="1">
      <c r="A43" s="63"/>
      <c r="B43" s="66"/>
      <c r="C43" s="19"/>
      <c r="D43" s="33" t="s">
        <v>97</v>
      </c>
      <c r="E43" s="19"/>
      <c r="F43" s="33" t="s">
        <v>47</v>
      </c>
      <c r="G43" s="33" t="s">
        <v>48</v>
      </c>
      <c r="H43" s="33" t="s">
        <v>72</v>
      </c>
      <c r="I43" s="48">
        <v>10000</v>
      </c>
      <c r="J43" s="19">
        <v>10000</v>
      </c>
      <c r="K43" s="19"/>
      <c r="L43" s="19">
        <f t="shared" si="2"/>
        <v>20000</v>
      </c>
      <c r="M43" s="70"/>
    </row>
    <row r="44" spans="1:13" ht="25.5" customHeight="1">
      <c r="A44" s="63"/>
      <c r="B44" s="66"/>
      <c r="C44" s="19"/>
      <c r="D44" s="33" t="s">
        <v>69</v>
      </c>
      <c r="E44" s="19"/>
      <c r="F44" s="33" t="s">
        <v>47</v>
      </c>
      <c r="G44" s="33" t="s">
        <v>48</v>
      </c>
      <c r="H44" s="33" t="s">
        <v>72</v>
      </c>
      <c r="I44" s="19">
        <v>30000</v>
      </c>
      <c r="J44" s="19">
        <v>42000</v>
      </c>
      <c r="K44" s="19"/>
      <c r="L44" s="19">
        <f t="shared" si="2"/>
        <v>72000</v>
      </c>
      <c r="M44" s="70"/>
    </row>
    <row r="45" spans="1:13" ht="76.5">
      <c r="A45" s="63"/>
      <c r="B45" s="66"/>
      <c r="C45" s="19"/>
      <c r="D45" s="33" t="s">
        <v>70</v>
      </c>
      <c r="E45" s="19"/>
      <c r="F45" s="33" t="s">
        <v>47</v>
      </c>
      <c r="G45" s="33" t="s">
        <v>48</v>
      </c>
      <c r="H45" s="33" t="s">
        <v>72</v>
      </c>
      <c r="I45" s="19">
        <v>143500</v>
      </c>
      <c r="J45" s="19">
        <v>120545</v>
      </c>
      <c r="K45" s="19"/>
      <c r="L45" s="19">
        <f t="shared" si="2"/>
        <v>264045</v>
      </c>
      <c r="M45" s="70"/>
    </row>
    <row r="46" spans="1:13" ht="51">
      <c r="A46" s="63"/>
      <c r="B46" s="66"/>
      <c r="C46" s="19"/>
      <c r="D46" s="33" t="s">
        <v>71</v>
      </c>
      <c r="E46" s="19"/>
      <c r="F46" s="33" t="s">
        <v>47</v>
      </c>
      <c r="G46" s="33" t="s">
        <v>48</v>
      </c>
      <c r="H46" s="33" t="s">
        <v>72</v>
      </c>
      <c r="I46" s="19">
        <v>32500</v>
      </c>
      <c r="J46" s="19">
        <v>50000</v>
      </c>
      <c r="K46" s="19"/>
      <c r="L46" s="19">
        <f t="shared" si="2"/>
        <v>82500</v>
      </c>
      <c r="M46" s="70"/>
    </row>
    <row r="47" spans="1:13" ht="51">
      <c r="A47" s="64"/>
      <c r="B47" s="67"/>
      <c r="C47" s="19"/>
      <c r="D47" s="33" t="s">
        <v>94</v>
      </c>
      <c r="E47" s="19"/>
      <c r="F47" s="33" t="s">
        <v>47</v>
      </c>
      <c r="G47" s="33" t="s">
        <v>48</v>
      </c>
      <c r="H47" s="33" t="s">
        <v>72</v>
      </c>
      <c r="I47" s="19">
        <v>407000</v>
      </c>
      <c r="J47" s="19">
        <v>74500</v>
      </c>
      <c r="K47" s="19"/>
      <c r="L47" s="19">
        <f t="shared" si="2"/>
        <v>481500</v>
      </c>
      <c r="M47" s="70"/>
    </row>
    <row r="48" spans="1:13" ht="12.75" customHeight="1">
      <c r="A48" s="23"/>
      <c r="B48" s="23" t="s">
        <v>114</v>
      </c>
      <c r="C48" s="23"/>
      <c r="D48" s="23"/>
      <c r="E48" s="23"/>
      <c r="F48" s="23"/>
      <c r="G48" s="23"/>
      <c r="H48" s="23"/>
      <c r="I48" s="23">
        <f>SUM(I40:I47)</f>
        <v>774763</v>
      </c>
      <c r="J48" s="23">
        <f>SUM(J40:J47)</f>
        <v>786900</v>
      </c>
      <c r="K48" s="23">
        <f>SUM(K40:K47)</f>
        <v>0</v>
      </c>
      <c r="L48" s="23">
        <f>SUM(L40:L47)</f>
        <v>1561663</v>
      </c>
      <c r="M48" s="23"/>
    </row>
    <row r="49" spans="1:13" ht="127.5">
      <c r="A49" s="19">
        <v>2</v>
      </c>
      <c r="B49" s="45" t="s">
        <v>61</v>
      </c>
      <c r="C49" s="19"/>
      <c r="D49" s="33" t="s">
        <v>73</v>
      </c>
      <c r="E49" s="19"/>
      <c r="F49" s="33" t="s">
        <v>47</v>
      </c>
      <c r="G49" s="33" t="s">
        <v>48</v>
      </c>
      <c r="H49" s="33" t="s">
        <v>72</v>
      </c>
      <c r="I49" s="19">
        <v>102600</v>
      </c>
      <c r="J49" s="19">
        <f>162060-37545+5000</f>
        <v>129515</v>
      </c>
      <c r="K49" s="19"/>
      <c r="L49" s="19">
        <f t="shared" si="2"/>
        <v>232115</v>
      </c>
      <c r="M49" s="45" t="s">
        <v>74</v>
      </c>
    </row>
    <row r="50" spans="1:13" ht="12.75">
      <c r="A50" s="23"/>
      <c r="B50" s="23" t="s">
        <v>114</v>
      </c>
      <c r="C50" s="23"/>
      <c r="D50" s="23"/>
      <c r="E50" s="23"/>
      <c r="F50" s="23"/>
      <c r="G50" s="23"/>
      <c r="H50" s="23"/>
      <c r="I50" s="23">
        <f>SUM(I49)</f>
        <v>102600</v>
      </c>
      <c r="J50" s="23">
        <f>SUM(J49)</f>
        <v>129515</v>
      </c>
      <c r="K50" s="23">
        <f>SUM(K49)</f>
        <v>0</v>
      </c>
      <c r="L50" s="23">
        <f>SUM(L49)</f>
        <v>232115</v>
      </c>
      <c r="M50" s="23"/>
    </row>
    <row r="51" spans="1:13" ht="191.25">
      <c r="A51" s="19">
        <v>3</v>
      </c>
      <c r="B51" s="33" t="s">
        <v>65</v>
      </c>
      <c r="C51" s="19"/>
      <c r="D51" s="33" t="s">
        <v>75</v>
      </c>
      <c r="E51" s="19"/>
      <c r="F51" s="33" t="s">
        <v>47</v>
      </c>
      <c r="G51" s="33" t="s">
        <v>48</v>
      </c>
      <c r="H51" s="33" t="s">
        <v>72</v>
      </c>
      <c r="I51" s="19">
        <v>130000</v>
      </c>
      <c r="J51" s="19">
        <v>100000</v>
      </c>
      <c r="K51" s="19"/>
      <c r="L51" s="19">
        <f t="shared" si="2"/>
        <v>230000</v>
      </c>
      <c r="M51" s="33" t="s">
        <v>76</v>
      </c>
    </row>
    <row r="52" spans="1:13" ht="12.75">
      <c r="A52" s="23"/>
      <c r="B52" s="58" t="s">
        <v>114</v>
      </c>
      <c r="C52" s="23"/>
      <c r="D52" s="49"/>
      <c r="E52" s="23"/>
      <c r="F52" s="23"/>
      <c r="G52" s="23"/>
      <c r="H52" s="23"/>
      <c r="I52" s="23">
        <f>SUM(I51)</f>
        <v>130000</v>
      </c>
      <c r="J52" s="23">
        <f>SUM(J51)</f>
        <v>100000</v>
      </c>
      <c r="K52" s="23">
        <f>SUM(K51)</f>
        <v>0</v>
      </c>
      <c r="L52" s="23">
        <f>SUM(L51)</f>
        <v>230000</v>
      </c>
      <c r="M52" s="49"/>
    </row>
    <row r="53" spans="1:13" ht="12.75">
      <c r="A53" s="23"/>
      <c r="B53" s="23" t="s">
        <v>117</v>
      </c>
      <c r="C53" s="23"/>
      <c r="D53" s="23"/>
      <c r="E53" s="23"/>
      <c r="F53" s="23"/>
      <c r="G53" s="23"/>
      <c r="H53" s="23"/>
      <c r="I53" s="23">
        <f>I52+I50+I48</f>
        <v>1007363</v>
      </c>
      <c r="J53" s="23">
        <f>J52+J50+J48</f>
        <v>1016415</v>
      </c>
      <c r="K53" s="23">
        <f>K52+K50+K48</f>
        <v>0</v>
      </c>
      <c r="L53" s="23">
        <f>L52+L50+L48</f>
        <v>2023778</v>
      </c>
      <c r="M53" s="23"/>
    </row>
    <row r="54" spans="1:13" ht="12.75" customHeight="1">
      <c r="A54" s="24"/>
      <c r="B54" s="24" t="s">
        <v>118</v>
      </c>
      <c r="C54" s="24"/>
      <c r="D54" s="24"/>
      <c r="E54" s="24"/>
      <c r="F54" s="24"/>
      <c r="G54" s="24"/>
      <c r="H54" s="24"/>
      <c r="I54" s="24">
        <f>I53+I38</f>
        <v>10144788</v>
      </c>
      <c r="J54" s="24">
        <f>J53+J38</f>
        <v>5377045</v>
      </c>
      <c r="K54" s="24">
        <f>K53+K38</f>
        <v>0</v>
      </c>
      <c r="L54" s="24">
        <f>L53+L38</f>
        <v>15521833</v>
      </c>
      <c r="M54" s="24"/>
    </row>
    <row r="55" spans="1:13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8" spans="2:13" ht="18.75">
      <c r="B58" s="72" t="s">
        <v>88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70" ht="12.75">
      <c r="D70" s="50"/>
    </row>
  </sheetData>
  <sheetProtection/>
  <autoFilter ref="A7:M7"/>
  <mergeCells count="26">
    <mergeCell ref="J6:J7"/>
    <mergeCell ref="I5:L5"/>
    <mergeCell ref="B5:B7"/>
    <mergeCell ref="D5:D7"/>
    <mergeCell ref="D39:L39"/>
    <mergeCell ref="A8:M8"/>
    <mergeCell ref="H2:M2"/>
    <mergeCell ref="B58:M58"/>
    <mergeCell ref="M5:M7"/>
    <mergeCell ref="L6:L7"/>
    <mergeCell ref="I6:I7"/>
    <mergeCell ref="M40:M47"/>
    <mergeCell ref="E5:E7"/>
    <mergeCell ref="F5:F7"/>
    <mergeCell ref="L3:M3"/>
    <mergeCell ref="B3:K3"/>
    <mergeCell ref="A40:A47"/>
    <mergeCell ref="B40:B47"/>
    <mergeCell ref="A5:A7"/>
    <mergeCell ref="M9:M30"/>
    <mergeCell ref="B9:B30"/>
    <mergeCell ref="A9:A30"/>
    <mergeCell ref="H5:H7"/>
    <mergeCell ref="G5:G7"/>
    <mergeCell ref="C5:C7"/>
    <mergeCell ref="K6:K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7"/>
  <sheetViews>
    <sheetView view="pageBreakPreview" zoomScaleSheetLayoutView="100" zoomScalePageLayoutView="0" workbookViewId="0" topLeftCell="A1">
      <selection activeCell="F1" sqref="F1:J1"/>
    </sheetView>
  </sheetViews>
  <sheetFormatPr defaultColWidth="9.140625" defaultRowHeight="12.75"/>
  <cols>
    <col min="3" max="3" width="62.421875" style="0" customWidth="1"/>
    <col min="4" max="4" width="10.140625" style="0" customWidth="1"/>
    <col min="5" max="5" width="12.421875" style="0" customWidth="1"/>
    <col min="6" max="6" width="13.28125" style="0" customWidth="1"/>
    <col min="7" max="7" width="12.57421875" style="0" customWidth="1"/>
    <col min="8" max="8" width="13.00390625" style="0" customWidth="1"/>
    <col min="10" max="10" width="10.57421875" style="0" customWidth="1"/>
  </cols>
  <sheetData>
    <row r="1" spans="6:10" ht="36" customHeight="1">
      <c r="F1" s="85" t="s">
        <v>121</v>
      </c>
      <c r="G1" s="85"/>
      <c r="H1" s="85"/>
      <c r="I1" s="85"/>
      <c r="J1" s="85"/>
    </row>
    <row r="2" spans="3:8" ht="27.75" customHeight="1">
      <c r="C2" s="84" t="s">
        <v>89</v>
      </c>
      <c r="D2" s="84"/>
      <c r="E2" s="84"/>
      <c r="F2" s="84"/>
      <c r="G2" s="84"/>
      <c r="H2" s="84"/>
    </row>
    <row r="3" spans="2:10" ht="12.75">
      <c r="B3" s="89" t="s">
        <v>0</v>
      </c>
      <c r="C3" s="89" t="s">
        <v>26</v>
      </c>
      <c r="D3" s="89" t="s">
        <v>11</v>
      </c>
      <c r="E3" s="89" t="s">
        <v>27</v>
      </c>
      <c r="F3" s="88" t="s">
        <v>12</v>
      </c>
      <c r="G3" s="88"/>
      <c r="H3" s="88"/>
      <c r="I3" s="1" t="s">
        <v>13</v>
      </c>
      <c r="J3" s="1" t="s">
        <v>16</v>
      </c>
    </row>
    <row r="4" spans="2:10" ht="12.75">
      <c r="B4" s="90"/>
      <c r="C4" s="90"/>
      <c r="D4" s="90"/>
      <c r="E4" s="90"/>
      <c r="F4" s="88"/>
      <c r="G4" s="88"/>
      <c r="H4" s="88"/>
      <c r="I4" s="1" t="s">
        <v>14</v>
      </c>
      <c r="J4" s="1" t="s">
        <v>14</v>
      </c>
    </row>
    <row r="5" spans="2:10" ht="12.75">
      <c r="B5" s="90"/>
      <c r="C5" s="90"/>
      <c r="D5" s="90"/>
      <c r="E5" s="90"/>
      <c r="F5" s="88"/>
      <c r="G5" s="88"/>
      <c r="H5" s="88"/>
      <c r="I5" s="1" t="s">
        <v>15</v>
      </c>
      <c r="J5" s="1" t="s">
        <v>15</v>
      </c>
    </row>
    <row r="6" spans="2:10" ht="12.75">
      <c r="B6" s="91"/>
      <c r="C6" s="91"/>
      <c r="D6" s="91"/>
      <c r="E6" s="91"/>
      <c r="F6" s="1" t="s">
        <v>17</v>
      </c>
      <c r="G6" s="1" t="s">
        <v>18</v>
      </c>
      <c r="H6" s="1" t="s">
        <v>19</v>
      </c>
      <c r="I6" s="87"/>
      <c r="J6" s="87"/>
    </row>
    <row r="7" spans="2:10" s="9" customFormat="1" ht="10.5"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</row>
    <row r="8" spans="2:10" s="9" customFormat="1" ht="12.75">
      <c r="B8" s="11"/>
      <c r="C8" s="83" t="s">
        <v>20</v>
      </c>
      <c r="D8" s="83"/>
      <c r="E8" s="83"/>
      <c r="F8" s="83"/>
      <c r="G8" s="83"/>
      <c r="H8" s="83"/>
      <c r="I8" s="83"/>
      <c r="J8" s="83"/>
    </row>
    <row r="9" spans="2:10" s="9" customFormat="1" ht="12.75">
      <c r="B9" s="8"/>
      <c r="C9" s="11" t="s">
        <v>77</v>
      </c>
      <c r="D9" s="10" t="s">
        <v>21</v>
      </c>
      <c r="E9" s="10"/>
      <c r="F9" s="12">
        <f>'ДОДАТОК 1'!I54</f>
        <v>10144788</v>
      </c>
      <c r="G9" s="29">
        <f>'ДОДАТОК 1'!J54</f>
        <v>5377045</v>
      </c>
      <c r="H9" s="10"/>
      <c r="I9" s="92"/>
      <c r="J9" s="92"/>
    </row>
    <row r="10" spans="2:10" s="9" customFormat="1" ht="12.75">
      <c r="B10" s="11"/>
      <c r="C10" s="83" t="s">
        <v>22</v>
      </c>
      <c r="D10" s="83"/>
      <c r="E10" s="83"/>
      <c r="F10" s="83"/>
      <c r="G10" s="83"/>
      <c r="H10" s="83"/>
      <c r="I10" s="83"/>
      <c r="J10" s="83"/>
    </row>
    <row r="11" spans="2:10" s="9" customFormat="1" ht="10.5" customHeight="1">
      <c r="B11" s="11">
        <v>1</v>
      </c>
      <c r="C11" s="11" t="s">
        <v>78</v>
      </c>
      <c r="D11" s="10" t="s">
        <v>79</v>
      </c>
      <c r="E11" s="10"/>
      <c r="F11" s="10">
        <v>11</v>
      </c>
      <c r="G11" s="8">
        <v>11</v>
      </c>
      <c r="H11" s="8"/>
      <c r="I11" s="8"/>
      <c r="J11" s="8"/>
    </row>
    <row r="12" spans="2:10" s="9" customFormat="1" ht="10.5" customHeight="1">
      <c r="B12" s="11"/>
      <c r="C12" s="11" t="s">
        <v>109</v>
      </c>
      <c r="D12" s="10"/>
      <c r="E12" s="10"/>
      <c r="F12" s="51">
        <v>24312</v>
      </c>
      <c r="G12" s="8">
        <v>24467</v>
      </c>
      <c r="H12" s="8"/>
      <c r="I12" s="8"/>
      <c r="J12" s="8"/>
    </row>
    <row r="13" spans="2:10" s="9" customFormat="1" ht="10.5" customHeight="1">
      <c r="B13" s="11"/>
      <c r="C13" s="11" t="s">
        <v>81</v>
      </c>
      <c r="D13" s="10"/>
      <c r="E13" s="10"/>
      <c r="F13" s="10">
        <v>10683</v>
      </c>
      <c r="G13" s="53">
        <v>10671</v>
      </c>
      <c r="H13" s="8"/>
      <c r="I13" s="8"/>
      <c r="J13" s="8"/>
    </row>
    <row r="14" spans="2:10" s="9" customFormat="1" ht="10.5" customHeight="1">
      <c r="B14" s="11"/>
      <c r="C14" s="11" t="s">
        <v>82</v>
      </c>
      <c r="D14" s="10"/>
      <c r="E14" s="10"/>
      <c r="F14" s="10">
        <v>13629</v>
      </c>
      <c r="G14" s="53">
        <v>13796</v>
      </c>
      <c r="H14" s="8"/>
      <c r="I14" s="8"/>
      <c r="J14" s="8"/>
    </row>
    <row r="15" spans="2:10" s="9" customFormat="1" ht="12.75">
      <c r="B15" s="8"/>
      <c r="C15" s="11" t="s">
        <v>80</v>
      </c>
      <c r="D15" s="10" t="s">
        <v>79</v>
      </c>
      <c r="E15" s="26"/>
      <c r="F15" s="8"/>
      <c r="G15" s="8"/>
      <c r="H15" s="8"/>
      <c r="I15" s="8"/>
      <c r="J15" s="8"/>
    </row>
    <row r="16" spans="2:10" s="9" customFormat="1" ht="12.75">
      <c r="B16" s="8"/>
      <c r="C16" s="28" t="s">
        <v>83</v>
      </c>
      <c r="D16" s="10" t="s">
        <v>79</v>
      </c>
      <c r="E16" s="26"/>
      <c r="F16" s="26">
        <v>19607</v>
      </c>
      <c r="G16" s="8">
        <v>22134</v>
      </c>
      <c r="H16" s="8"/>
      <c r="I16" s="8"/>
      <c r="J16" s="8"/>
    </row>
    <row r="17" spans="2:10" s="9" customFormat="1" ht="12.75">
      <c r="B17" s="8"/>
      <c r="C17" s="11" t="s">
        <v>81</v>
      </c>
      <c r="D17" s="10" t="s">
        <v>79</v>
      </c>
      <c r="E17" s="10"/>
      <c r="F17" s="10">
        <v>9611</v>
      </c>
      <c r="G17" s="8">
        <v>9959</v>
      </c>
      <c r="H17" s="8"/>
      <c r="I17" s="8"/>
      <c r="J17" s="8"/>
    </row>
    <row r="18" spans="2:10" s="9" customFormat="1" ht="12.75">
      <c r="B18" s="8"/>
      <c r="C18" s="11" t="s">
        <v>82</v>
      </c>
      <c r="D18" s="10" t="s">
        <v>79</v>
      </c>
      <c r="E18" s="10"/>
      <c r="F18" s="10">
        <v>9996</v>
      </c>
      <c r="G18" s="8">
        <v>12175</v>
      </c>
      <c r="H18" s="8"/>
      <c r="I18" s="8"/>
      <c r="J18" s="8"/>
    </row>
    <row r="19" spans="2:10" s="9" customFormat="1" ht="12.75">
      <c r="B19" s="8"/>
      <c r="C19" s="52" t="s">
        <v>106</v>
      </c>
      <c r="D19" s="53" t="s">
        <v>107</v>
      </c>
      <c r="E19" s="53"/>
      <c r="F19" s="53">
        <v>49</v>
      </c>
      <c r="G19" s="8">
        <v>49</v>
      </c>
      <c r="H19" s="8"/>
      <c r="I19" s="8"/>
      <c r="J19" s="8"/>
    </row>
    <row r="20" spans="2:10" s="9" customFormat="1" ht="12.75">
      <c r="B20" s="8"/>
      <c r="C20" s="52" t="s">
        <v>108</v>
      </c>
      <c r="D20" s="53" t="s">
        <v>107</v>
      </c>
      <c r="E20" s="53"/>
      <c r="F20" s="53">
        <v>40</v>
      </c>
      <c r="G20" s="8">
        <v>40</v>
      </c>
      <c r="H20" s="8"/>
      <c r="I20" s="8"/>
      <c r="J20" s="8"/>
    </row>
    <row r="21" spans="2:10" s="9" customFormat="1" ht="12.75">
      <c r="B21" s="8"/>
      <c r="C21" s="83" t="s">
        <v>23</v>
      </c>
      <c r="D21" s="83"/>
      <c r="E21" s="83"/>
      <c r="F21" s="83"/>
      <c r="G21" s="83"/>
      <c r="H21" s="83"/>
      <c r="I21" s="83"/>
      <c r="J21" s="83"/>
    </row>
    <row r="22" spans="2:10" s="9" customFormat="1" ht="12.75">
      <c r="B22" s="8"/>
      <c r="C22" s="11" t="s">
        <v>84</v>
      </c>
      <c r="D22" s="27" t="s">
        <v>21</v>
      </c>
      <c r="E22" s="10"/>
      <c r="F22" s="10">
        <v>922253</v>
      </c>
      <c r="G22" s="30">
        <f>G9/G11</f>
        <v>488822.2727272727</v>
      </c>
      <c r="H22" s="8"/>
      <c r="I22" s="8"/>
      <c r="J22" s="8"/>
    </row>
    <row r="23" spans="2:10" s="9" customFormat="1" ht="10.5" customHeight="1">
      <c r="B23" s="8"/>
      <c r="C23" s="11" t="s">
        <v>85</v>
      </c>
      <c r="D23" s="10" t="s">
        <v>21</v>
      </c>
      <c r="E23" s="10"/>
      <c r="F23" s="10">
        <v>517.41</v>
      </c>
      <c r="G23" s="30">
        <f>G9/G16</f>
        <v>242.93146290774374</v>
      </c>
      <c r="H23" s="8"/>
      <c r="I23" s="8"/>
      <c r="J23" s="8"/>
    </row>
    <row r="24" spans="2:10" s="9" customFormat="1" ht="12.75">
      <c r="B24" s="8"/>
      <c r="C24" s="83" t="s">
        <v>24</v>
      </c>
      <c r="D24" s="83"/>
      <c r="E24" s="83"/>
      <c r="F24" s="83"/>
      <c r="G24" s="83"/>
      <c r="H24" s="83"/>
      <c r="I24" s="83"/>
      <c r="J24" s="83"/>
    </row>
    <row r="25" spans="2:10" s="9" customFormat="1" ht="25.5">
      <c r="B25" s="8"/>
      <c r="C25" s="11" t="s">
        <v>86</v>
      </c>
      <c r="D25" s="10" t="s">
        <v>25</v>
      </c>
      <c r="E25" s="10"/>
      <c r="F25" s="10">
        <v>100</v>
      </c>
      <c r="G25" s="8">
        <v>100</v>
      </c>
      <c r="H25" s="8"/>
      <c r="I25" s="8"/>
      <c r="J25" s="8"/>
    </row>
    <row r="27" spans="2:10" ht="14.25">
      <c r="B27" s="86" t="s">
        <v>42</v>
      </c>
      <c r="C27" s="86"/>
      <c r="D27" s="86"/>
      <c r="E27" s="86"/>
      <c r="F27" s="86"/>
      <c r="G27" s="86"/>
      <c r="H27" s="86"/>
      <c r="I27" s="86"/>
      <c r="J27" s="86"/>
    </row>
  </sheetData>
  <sheetProtection/>
  <mergeCells count="14">
    <mergeCell ref="B3:B6"/>
    <mergeCell ref="E3:E6"/>
    <mergeCell ref="I9:J9"/>
    <mergeCell ref="C10:J10"/>
    <mergeCell ref="C21:J21"/>
    <mergeCell ref="C2:H2"/>
    <mergeCell ref="C24:J24"/>
    <mergeCell ref="C8:J8"/>
    <mergeCell ref="F1:J1"/>
    <mergeCell ref="B27:J27"/>
    <mergeCell ref="I6:J6"/>
    <mergeCell ref="F3:H5"/>
    <mergeCell ref="D3:D6"/>
    <mergeCell ref="C3:C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7"/>
  <sheetViews>
    <sheetView tabSelected="1" view="pageBreakPreview" zoomScaleSheetLayoutView="100" zoomScalePageLayoutView="0" workbookViewId="0" topLeftCell="A1">
      <selection activeCell="O22" sqref="O22"/>
    </sheetView>
  </sheetViews>
  <sheetFormatPr defaultColWidth="9.140625" defaultRowHeight="12.75"/>
  <cols>
    <col min="2" max="2" width="54.28125" style="0" customWidth="1"/>
    <col min="3" max="3" width="10.28125" style="0" customWidth="1"/>
    <col min="7" max="7" width="13.421875" style="0" customWidth="1"/>
    <col min="8" max="8" width="28.7109375" style="0" customWidth="1"/>
  </cols>
  <sheetData>
    <row r="1" spans="6:8" ht="52.5" customHeight="1">
      <c r="F1" s="85" t="s">
        <v>122</v>
      </c>
      <c r="G1" s="85"/>
      <c r="H1" s="85"/>
    </row>
    <row r="2" spans="2:7" ht="12.75">
      <c r="B2" s="93" t="s">
        <v>90</v>
      </c>
      <c r="C2" s="93"/>
      <c r="D2" s="93"/>
      <c r="E2" s="93"/>
      <c r="F2" s="93"/>
      <c r="G2" s="93"/>
    </row>
    <row r="4" spans="2:8" ht="25.5" customHeight="1">
      <c r="B4" s="98" t="s">
        <v>40</v>
      </c>
      <c r="C4" s="94" t="s">
        <v>28</v>
      </c>
      <c r="D4" s="94"/>
      <c r="E4" s="94"/>
      <c r="F4" s="94"/>
      <c r="G4" s="94"/>
      <c r="H4" s="98" t="s">
        <v>41</v>
      </c>
    </row>
    <row r="5" spans="2:8" ht="12.75">
      <c r="B5" s="99"/>
      <c r="C5" s="94"/>
      <c r="D5" s="94"/>
      <c r="E5" s="94"/>
      <c r="F5" s="94"/>
      <c r="G5" s="94"/>
      <c r="H5" s="99"/>
    </row>
    <row r="6" spans="2:8" ht="12.75">
      <c r="B6" s="99"/>
      <c r="C6" s="94" t="s">
        <v>29</v>
      </c>
      <c r="D6" s="94"/>
      <c r="E6" s="94"/>
      <c r="F6" s="3" t="s">
        <v>30</v>
      </c>
      <c r="G6" s="3" t="s">
        <v>31</v>
      </c>
      <c r="H6" s="99"/>
    </row>
    <row r="7" spans="2:8" ht="12.75">
      <c r="B7" s="99"/>
      <c r="C7" s="83">
        <v>2023</v>
      </c>
      <c r="D7" s="83">
        <v>2024</v>
      </c>
      <c r="E7" s="83">
        <v>2025</v>
      </c>
      <c r="F7" s="3" t="s">
        <v>32</v>
      </c>
      <c r="G7" s="3" t="s">
        <v>34</v>
      </c>
      <c r="H7" s="99"/>
    </row>
    <row r="8" spans="2:8" ht="12.75">
      <c r="B8" s="100"/>
      <c r="C8" s="83"/>
      <c r="D8" s="83"/>
      <c r="E8" s="83"/>
      <c r="F8" s="3" t="s">
        <v>33</v>
      </c>
      <c r="G8" s="3" t="s">
        <v>33</v>
      </c>
      <c r="H8" s="100"/>
    </row>
    <row r="9" spans="2:8" ht="12.75"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</row>
    <row r="10" spans="2:8" ht="15.75">
      <c r="B10" s="4" t="s">
        <v>35</v>
      </c>
      <c r="C10" s="97">
        <f>'ДОДАТОК 1'!I54</f>
        <v>10144788</v>
      </c>
      <c r="D10" s="83">
        <f>'ДОДАТОК 1'!J54</f>
        <v>5377045</v>
      </c>
      <c r="E10" s="83"/>
      <c r="F10" s="96"/>
      <c r="G10" s="96"/>
      <c r="H10" s="97">
        <f>C10+D10+E10+F10+G10</f>
        <v>15521833</v>
      </c>
    </row>
    <row r="11" spans="2:8" ht="15.75">
      <c r="B11" s="4" t="s">
        <v>36</v>
      </c>
      <c r="C11" s="97"/>
      <c r="D11" s="83"/>
      <c r="E11" s="83"/>
      <c r="F11" s="96"/>
      <c r="G11" s="96"/>
      <c r="H11" s="97"/>
    </row>
    <row r="12" spans="2:8" ht="15.75">
      <c r="B12" s="4" t="s">
        <v>37</v>
      </c>
      <c r="C12" s="5"/>
      <c r="D12" s="6"/>
      <c r="E12" s="6"/>
      <c r="F12" s="5"/>
      <c r="G12" s="5"/>
      <c r="H12" s="5"/>
    </row>
    <row r="13" spans="2:8" ht="15.75">
      <c r="B13" s="4" t="s">
        <v>38</v>
      </c>
      <c r="C13" s="2">
        <f>C10</f>
        <v>10144788</v>
      </c>
      <c r="D13" s="2">
        <f>D10</f>
        <v>5377045</v>
      </c>
      <c r="E13" s="2"/>
      <c r="F13" s="5"/>
      <c r="G13" s="5"/>
      <c r="H13" s="2">
        <f>C13+D13+E13+F13+G13</f>
        <v>15521833</v>
      </c>
    </row>
    <row r="14" spans="2:8" ht="15.75">
      <c r="B14" s="7" t="s">
        <v>39</v>
      </c>
      <c r="C14" s="5"/>
      <c r="D14" s="5"/>
      <c r="E14" s="5"/>
      <c r="F14" s="5"/>
      <c r="G14" s="5"/>
      <c r="H14" s="5"/>
    </row>
    <row r="17" spans="2:8" ht="15.75">
      <c r="B17" s="95" t="s">
        <v>43</v>
      </c>
      <c r="C17" s="95"/>
      <c r="D17" s="95"/>
      <c r="E17" s="95"/>
      <c r="F17" s="95"/>
      <c r="G17" s="95"/>
      <c r="H17" s="95"/>
    </row>
  </sheetData>
  <sheetProtection/>
  <mergeCells count="16">
    <mergeCell ref="F1:H1"/>
    <mergeCell ref="B17:H17"/>
    <mergeCell ref="D10:D11"/>
    <mergeCell ref="E10:E11"/>
    <mergeCell ref="F10:F11"/>
    <mergeCell ref="G10:G11"/>
    <mergeCell ref="H10:H11"/>
    <mergeCell ref="B4:B8"/>
    <mergeCell ref="H4:H8"/>
    <mergeCell ref="C10:C11"/>
    <mergeCell ref="B2:G2"/>
    <mergeCell ref="C4:G5"/>
    <mergeCell ref="C6:E6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Bondarenko</cp:lastModifiedBy>
  <cp:lastPrinted>2023-12-08T07:32:24Z</cp:lastPrinted>
  <dcterms:created xsi:type="dcterms:W3CDTF">2023-01-10T06:38:23Z</dcterms:created>
  <dcterms:modified xsi:type="dcterms:W3CDTF">2024-01-04T08:41:24Z</dcterms:modified>
  <cp:category/>
  <cp:version/>
  <cp:contentType/>
  <cp:contentStatus/>
</cp:coreProperties>
</file>