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Лист1" sheetId="1" r:id="rId1"/>
  </sheets>
  <definedNames>
    <definedName name="_Hlk118972727" localSheetId="0">Лист1!$C$18</definedName>
    <definedName name="_xlnm._FilterDatabase" localSheetId="0" hidden="1">Лист1!$A$9:$L$64</definedName>
    <definedName name="_xlnm.Print_Area" localSheetId="0">Лист1!$A$1:$L$139</definedName>
  </definedNames>
  <calcPr calcId="144525"/>
</workbook>
</file>

<file path=xl/calcChain.xml><?xml version="1.0" encoding="utf-8"?>
<calcChain xmlns="http://schemas.openxmlformats.org/spreadsheetml/2006/main">
  <c r="J29" i="1" l="1"/>
  <c r="J60" i="1" s="1"/>
  <c r="J64" i="1" s="1"/>
  <c r="J28" i="1"/>
  <c r="J55" i="1"/>
  <c r="J50" i="1"/>
  <c r="J49" i="1"/>
  <c r="J48" i="1"/>
  <c r="J47" i="1"/>
  <c r="J14" i="1"/>
  <c r="J13" i="1"/>
  <c r="K98" i="1"/>
  <c r="J137" i="1"/>
  <c r="H137" i="1"/>
  <c r="F137" i="1"/>
  <c r="F136" i="1"/>
  <c r="D137" i="1"/>
  <c r="D136" i="1"/>
  <c r="J138" i="1"/>
  <c r="I64" i="1"/>
  <c r="F138" i="1" s="1"/>
  <c r="H64" i="1"/>
  <c r="D138" i="1" s="1"/>
  <c r="K17" i="1" l="1"/>
  <c r="K15" i="1"/>
  <c r="K19" i="1"/>
  <c r="K20" i="1"/>
  <c r="K21" i="1"/>
  <c r="K22" i="1"/>
  <c r="K23" i="1"/>
  <c r="K24" i="1"/>
  <c r="K25" i="1"/>
  <c r="K26" i="1"/>
  <c r="K27" i="1"/>
  <c r="K28" i="1"/>
  <c r="K29" i="1"/>
  <c r="K30" i="1"/>
  <c r="K34" i="1"/>
  <c r="K37" i="1"/>
  <c r="K40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I44" i="1"/>
  <c r="K44" i="1" s="1"/>
  <c r="N60" i="1" l="1"/>
  <c r="H136" i="1"/>
  <c r="H138" i="1"/>
  <c r="H61" i="1"/>
  <c r="K61" i="1" s="1"/>
  <c r="A138" i="1"/>
  <c r="J98" i="1"/>
  <c r="K65" i="1" l="1"/>
  <c r="K66" i="1"/>
</calcChain>
</file>

<file path=xl/sharedStrings.xml><?xml version="1.0" encoding="utf-8"?>
<sst xmlns="http://schemas.openxmlformats.org/spreadsheetml/2006/main" count="408" uniqueCount="165">
  <si>
    <t>№ з/п</t>
  </si>
  <si>
    <t>Завдання</t>
  </si>
  <si>
    <t>Зміст заходів</t>
  </si>
  <si>
    <t>Виконавці</t>
  </si>
  <si>
    <t>Очікуваний результат</t>
  </si>
  <si>
    <t>2022 рік</t>
  </si>
  <si>
    <t>2023 рік</t>
  </si>
  <si>
    <t>2024 рік</t>
  </si>
  <si>
    <t>тис.грн.</t>
  </si>
  <si>
    <t>Кошти підприємств</t>
  </si>
  <si>
    <t>Всього, у тому числі:</t>
  </si>
  <si>
    <t>- кошти обласного бюджету</t>
  </si>
  <si>
    <t>- кошти інших джерел</t>
  </si>
  <si>
    <t>Всього</t>
  </si>
  <si>
    <t>План</t>
  </si>
  <si>
    <t>Цільова група (жінки/чоловіки різних груп)</t>
  </si>
  <si>
    <t>Термін виконання</t>
  </si>
  <si>
    <t>Напрями діяльності та заходи реалізації програми</t>
  </si>
  <si>
    <t>Додаток 1</t>
  </si>
  <si>
    <t>Забезпечення створення належних умов для надання на належному рівні дошкільної освіти та виховання дітей</t>
  </si>
  <si>
    <t>Забезпечення надання послуг з повної загальної середньої освіти в денних закладах загальної середньої освіти</t>
  </si>
  <si>
    <t>Забезпечення належної методичної, бухгалтерської та іншої роботи в закладах освіти</t>
  </si>
  <si>
    <t>Забезпечення рівні можливості дівчатам та хлопцями у сфері отримання позашкільної освіти</t>
  </si>
  <si>
    <t>Надання освіти за рахунок субвенції з державного бюджету місцевим бюджетам на надання державної підтримки особами з особливими освітніми потребами</t>
  </si>
  <si>
    <t xml:space="preserve">Заробітна плата 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</si>
  <si>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</si>
  <si>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</si>
  <si>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</si>
  <si>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</si>
  <si>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Придбання подарунків для дітей на новорічні та Різдвяні свята</t>
  </si>
  <si>
    <t>Оплата послуг (крім комунальних)</t>
  </si>
  <si>
    <t>Оплата комунальних послуг та енергоносіїв</t>
  </si>
  <si>
    <t>Оплата окремих заходів по реалізації програми</t>
  </si>
  <si>
    <t>Заходи  протипожежної безпеки</t>
  </si>
  <si>
    <t>Субсидії та поточні трансферти підприємствам</t>
  </si>
  <si>
    <t>Заходи з цивільного захисту</t>
  </si>
  <si>
    <t>Забезпечення учнів послугою безпечного перевезення</t>
  </si>
  <si>
    <t>- кошти бюджету Фонтанської  сільскої  ради</t>
  </si>
  <si>
    <t>Фінансування КЗ «Мистецька школа»</t>
  </si>
  <si>
    <t>2022-2024</t>
  </si>
  <si>
    <t xml:space="preserve">Управління освіти Фонтанської  сільської  ради  </t>
  </si>
  <si>
    <t>4 530 800,00</t>
  </si>
  <si>
    <t>50 000,00</t>
  </si>
  <si>
    <t>Джерела фінансування</t>
  </si>
  <si>
    <t>130 000,00</t>
  </si>
  <si>
    <t>32 900,00</t>
  </si>
  <si>
    <t>  Розробка  проекту землеустрою щодо відведення земельної ділянки</t>
  </si>
  <si>
    <t>270 000,00</t>
  </si>
  <si>
    <t>32 000,00</t>
  </si>
  <si>
    <t>557 128,00</t>
  </si>
  <si>
    <t>196 000,00</t>
  </si>
  <si>
    <t>Збільшення відсотку охоплення дітей дошкільної освіти та  забезпечення створення належних умов для надання на належному рівні дошкільної освіти та виховання дітей</t>
  </si>
  <si>
    <t>207/50</t>
  </si>
  <si>
    <t>300/345</t>
  </si>
  <si>
    <t>507/395</t>
  </si>
  <si>
    <t>380/83</t>
  </si>
  <si>
    <t>1380/1208</t>
  </si>
  <si>
    <t>1760/1291</t>
  </si>
  <si>
    <t>.15/1</t>
  </si>
  <si>
    <t>35/0</t>
  </si>
  <si>
    <t>Збільшення відсотку охоплення дітей повної загальної середньої освіти та  забезпечення створення належних умов для надання на належному рівні повної загальної середньої освіти в денних закладах загальної середньої освіти</t>
  </si>
  <si>
    <t>Кошти бюджету Фонтанської сільської ради</t>
  </si>
  <si>
    <t>Кошти державного бюджету</t>
  </si>
  <si>
    <t xml:space="preserve">Кошти державного бюджету                 Кошти бюджету Фонтанської сільської ради </t>
  </si>
  <si>
    <t>Керівництво і управління у відплвідній сфері у містах (м. Київі), селищах, селах, територіальних громадах</t>
  </si>
  <si>
    <t>1/0</t>
  </si>
  <si>
    <t>2023-20224</t>
  </si>
  <si>
    <t>4 000 000,00</t>
  </si>
  <si>
    <t>96 000,00</t>
  </si>
  <si>
    <t>3 260 308 ,00</t>
  </si>
  <si>
    <t>Кошти бюджету Фонтанської сільської ради (УКС 50 000,00 грн.2023 )</t>
  </si>
  <si>
    <t>Окремі заходи по реалізації державних (регіональних) програм, не віднесені до заходів розвитку</t>
  </si>
  <si>
    <t xml:space="preserve">Оплата послуг              ( крім комунальних) поточний  ремонт Управління капітального будівництва Фонтанської  сільської ради </t>
  </si>
  <si>
    <t>Додаток 2</t>
  </si>
  <si>
    <t>ПОКАЗНИКИ РЕЗУЛЬТАТИВНОСТІ ПРОГРАМИ</t>
  </si>
  <si>
    <t>Назва показника</t>
  </si>
  <si>
    <t>Одиниця виміру</t>
  </si>
  <si>
    <t>Вихідні дані на початок дії програми</t>
  </si>
  <si>
    <t>Показник після завершення дії Програми</t>
  </si>
  <si>
    <t>І. Показники витрат</t>
  </si>
  <si>
    <t>Загальний обсяг ресурсів</t>
  </si>
  <si>
    <t>ІІ. Показники продукту</t>
  </si>
  <si>
    <t>Кількість створених закладів нового типу</t>
  </si>
  <si>
    <t>од.</t>
  </si>
  <si>
    <t>Кількість педпрацівників, яким планується пройти підвищення кваліфікації, перепідготовка кадрів закладами післядипломної освіти</t>
  </si>
  <si>
    <t>Створення додаткових місць у ЗДО</t>
  </si>
  <si>
    <t xml:space="preserve">Кількість інвестиційних проєктів, грантів, конкурсів міського, регіонального міжнародного рівнів в яких планується взяти участь </t>
  </si>
  <si>
    <t>Кількість закладів, у яких планується проведення заходів інформатизації щорічно</t>
  </si>
  <si>
    <t>Кількість класів, облаштованих відповідно до стандартів НУШ</t>
  </si>
  <si>
    <t>Кількість закладів, оснащених меблями для навчальних кабінетів, бібліотеки, актової зали, їдальні та обладнанням для медичних кабінетів</t>
  </si>
  <si>
    <t xml:space="preserve">Кількість придбаних ноутбуків для педагогічних працівників для організації дистанційного навчання </t>
  </si>
  <si>
    <t>Кількість підручників, що необхідно доставити у ЗЗСО</t>
  </si>
  <si>
    <t>Кількість першокласників</t>
  </si>
  <si>
    <t>Кількість учасників військово-патріотичної гри "Сокіл(Джура)"</t>
  </si>
  <si>
    <t>осіб</t>
  </si>
  <si>
    <t>Кількість переможців учнівських конкурсів та предметних олімпіад</t>
  </si>
  <si>
    <t>Кількість дітей, яким організовано харчування</t>
  </si>
  <si>
    <t>Кількість дітей, що планується оздоровити за рахунок бюджетних коштів</t>
  </si>
  <si>
    <t>Кількість придбаних сертифікованих протипожежних дверей</t>
  </si>
  <si>
    <t>Кількість придбаних вогнегасників та респіраторів</t>
  </si>
  <si>
    <t>Кількість придбаних протипожежних люків</t>
  </si>
  <si>
    <t>Кількість закладів освіти, що потребують оновлення матеріально-технічної бази</t>
  </si>
  <si>
    <t>Кількість придбаного спеціального обладнання для дітей з особливими освітніми потребами</t>
  </si>
  <si>
    <t>Кількість автобусів для забезпечення безоплатного перевезення учнів і педагогічних працівників</t>
  </si>
  <si>
    <t>Кількість закладів освіти, що потребують покращення матеріально-технічного  стану  приміщень  та  територій  закладів освіти</t>
  </si>
  <si>
    <t>ІІІ. Показники ефективності</t>
  </si>
  <si>
    <t>Рівень відповідності дошкільної, загальної середньої та позашкільної освіти вимогам Національної доктрини розвитку освіти до 2025 року щорічно</t>
  </si>
  <si>
    <t>%</t>
  </si>
  <si>
    <t>ІV. Показник якості</t>
  </si>
  <si>
    <t>Створення закладів нового типу</t>
  </si>
  <si>
    <t>Питома вага працівників, яким необхідно проходження курсів підвищення кваліфікації, від загальної кількості тих працівників яким необхідно</t>
  </si>
  <si>
    <t>Питома вага закладів, в яких створено додаткових місць у ЗДО, від загальної кількості закладів, що потребують</t>
  </si>
  <si>
    <t>Питома вага закладів,  які стали переможцями конкурсів місцевого розвитку та інших конкурсів від загальної кількості закладів освіти щорічно</t>
  </si>
  <si>
    <t>Питома вага закладів, у яких реалізувались заходи з інформатизації від загальної кількості закладів освіти</t>
  </si>
  <si>
    <t>Питома вага закладів загальної середньої освіти облаштованих відповідно до стандартів НУШ</t>
  </si>
  <si>
    <t xml:space="preserve">Питома вага закладів, оснащених меблями для навчальних кабінетів, бібліотеки, актової зали, їдальні та обладнанням для медичних кабінетів, від загальної кількості закладів </t>
  </si>
  <si>
    <t xml:space="preserve">Питома вага придбаних наутбуків для педагогічних працівників для організації дистанційного навчання, від загальної кількості ноутбуків відповідно до Постанови від 21.04.2021 №403 </t>
  </si>
  <si>
    <t>Динаміка забезпеченості підручниками відповідно до замовлень закладів освіти</t>
  </si>
  <si>
    <t>Забезпеченість першокласників подарунковими наборами (посібниками)</t>
  </si>
  <si>
    <t>Питома вага переможців міського конкурсу військово-патріотичної гри "Сокіл(Джура)", що стали учасниками обласного конкурсу</t>
  </si>
  <si>
    <t>Питома вага учнів та вчителів, що отримують стипендії від загальної кількості переможців конкурсів та змагань</t>
  </si>
  <si>
    <t>Середня кількість днів харчування на рік</t>
  </si>
  <si>
    <t>днів</t>
  </si>
  <si>
    <t>Кількість днів перебування в пришкільному таборі</t>
  </si>
  <si>
    <t>Питома вага придбаних сертифікованих протипожежних дверей у заклади освіти від загальної кількості закладів що потребують</t>
  </si>
  <si>
    <t>Питома вага придбаних вогнегасників та респіраторів на заклади освіти від загальної кількості вогнегасників та респіраторів які потребують заклади освіти</t>
  </si>
  <si>
    <t>Питома вага придбаних протипожежних люків у заклади освіти від загальної кількості закладів що потребують</t>
  </si>
  <si>
    <t>Динаміка по закладах освіти, по яким проведено заміну інвентарю, обладнання та устаткування</t>
  </si>
  <si>
    <t xml:space="preserve">Динаміка по закладам освіти, по яким придбано обладнання для створення сенсорних кімнат </t>
  </si>
  <si>
    <t>Питома вага придбаних автобусів, від загальної потреби у придбанні автобусів для регулярного безоплатного перевезення учнів та педагогів</t>
  </si>
  <si>
    <t>Динаміка по закладах освіти, по яким покращено матеріально-технічний стан приміщень та територій закладів освіти</t>
  </si>
  <si>
    <t>Додаток 3</t>
  </si>
  <si>
    <t>РЕСУРСНЕ ЗАБЕЗПЕЧЕННЯ ПРОГРАМИ</t>
  </si>
  <si>
    <t>Обсяг коштів, який залучається на виконання Програми</t>
  </si>
  <si>
    <t>Етапи виконання програми</t>
  </si>
  <si>
    <t>Всього витрат на виконання Програми</t>
  </si>
  <si>
    <t>І</t>
  </si>
  <si>
    <t>ІІ</t>
  </si>
  <si>
    <t>ІІІ</t>
  </si>
  <si>
    <t>Обсяг ресурсів, всього,
у тому числі:</t>
  </si>
  <si>
    <t xml:space="preserve">Оплата послуг              ( крім комунальних) капітальний та поточний  ремонт Управління капітального будівництва Фонтанської  сільської ради </t>
  </si>
  <si>
    <t xml:space="preserve"> </t>
  </si>
  <si>
    <t>Інші виплати</t>
  </si>
  <si>
    <t xml:space="preserve">Шкільний громадський бюджет </t>
  </si>
  <si>
    <t>Обсяги фінансування по роках, . грн.</t>
  </si>
  <si>
    <t>грн.</t>
  </si>
  <si>
    <t>Витрати на відрядження</t>
  </si>
  <si>
    <t xml:space="preserve">Субсидії та поточні трансферти підприємствам </t>
  </si>
  <si>
    <t>Привавтний заклад освіти "Інтреактив" (фінансова підтримка)</t>
  </si>
  <si>
    <t>.11/3</t>
  </si>
  <si>
    <t>25/15</t>
  </si>
  <si>
    <t xml:space="preserve">Кошти державного бюджету                 </t>
  </si>
  <si>
    <t>Впровадження НУШ  (Придбання обладнання і предметів  довстрокового користування)</t>
  </si>
  <si>
    <t xml:space="preserve">Обладнання та предмети довгосторокового використання </t>
  </si>
  <si>
    <t>20/89</t>
  </si>
  <si>
    <t>Придбання обладнання і предметів довгострокового користування (генератори)</t>
  </si>
  <si>
    <t>- кошти освітньої субвенції держвного бюджету</t>
  </si>
  <si>
    <t>20 234 100,00</t>
  </si>
  <si>
    <t>- кошти освітньої субвенції здержавного бюджету</t>
  </si>
  <si>
    <t xml:space="preserve">до Комплексної програми розвитку освіти  
Фонтанської сільської ради                                         від 31.01.2024 року  № 1995-УІІІ </t>
  </si>
  <si>
    <t>Сільський голова                                    Наталія КРУПИЦЯ</t>
  </si>
  <si>
    <t xml:space="preserve">до Комплексної програми розвитку освіти  
Фонтанської сільської ради                                        від 31.01.2024 року  № 1995-УІІІ </t>
  </si>
  <si>
    <t>Сільський голова                              Наталія КРУПИЦЯ</t>
  </si>
  <si>
    <t xml:space="preserve">до Комплексної програми розвитку освіти  
Фонтанської сільської ради                                            від 31.01.2024 року  № 1995-УІІІ </t>
  </si>
  <si>
    <t>Сільський голова                                  Наталія КРУПИЦЯ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</si>
</sst>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_-;\-* #,##0.00_-;_-* &quot;-&quot;??_-;_-@_-"/>
    <numFmt numFmtId="165" formatCode="0.0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9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166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2" fontId="4" fillId="0" borderId="6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4" fillId="2" borderId="1" xfId="2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/>
    </xf>
    <xf numFmtId="164" fontId="14" fillId="0" borderId="1" xfId="2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164" fontId="4" fillId="0" borderId="4" xfId="2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 wrapText="1"/>
    </xf>
    <xf numFmtId="164" fontId="14" fillId="3" borderId="1" xfId="2" applyFont="1" applyFill="1" applyBorder="1" applyAlignment="1">
      <alignment horizontal="center" vertical="top" wrapText="1"/>
    </xf>
    <xf numFmtId="164" fontId="4" fillId="3" borderId="1" xfId="2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4" fillId="3" borderId="1" xfId="2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14" fillId="3" borderId="1" xfId="2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4" fontId="14" fillId="3" borderId="2" xfId="2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164" fontId="15" fillId="3" borderId="1" xfId="2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164" fontId="15" fillId="3" borderId="1" xfId="2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164" fontId="15" fillId="3" borderId="4" xfId="2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164" fontId="15" fillId="3" borderId="2" xfId="2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3" borderId="6" xfId="2" applyFont="1" applyFill="1" applyBorder="1" applyAlignment="1">
      <alignment horizontal="center" vertical="center"/>
    </xf>
    <xf numFmtId="164" fontId="4" fillId="3" borderId="1" xfId="2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5" fillId="3" borderId="1" xfId="2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2" fontId="14" fillId="3" borderId="1" xfId="2" applyNumberFormat="1" applyFont="1" applyFill="1" applyBorder="1" applyAlignment="1">
      <alignment horizontal="center" vertical="top" wrapText="1"/>
    </xf>
    <xf numFmtId="164" fontId="14" fillId="3" borderId="1" xfId="2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 wrapText="1"/>
    </xf>
    <xf numFmtId="164" fontId="4" fillId="3" borderId="1" xfId="2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4" fontId="14" fillId="3" borderId="1" xfId="2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vertical="center"/>
    </xf>
    <xf numFmtId="164" fontId="14" fillId="3" borderId="2" xfId="2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 wrapText="1"/>
    </xf>
    <xf numFmtId="164" fontId="15" fillId="3" borderId="1" xfId="2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164" fontId="3" fillId="0" borderId="1" xfId="2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2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3" fillId="0" borderId="1" xfId="2" applyFont="1" applyBorder="1" applyAlignment="1">
      <alignment vertical="center" wrapText="1"/>
    </xf>
    <xf numFmtId="49" fontId="1" fillId="0" borderId="1" xfId="0" applyNumberFormat="1" applyFont="1" applyBorder="1" applyAlignment="1">
      <alignment horizontal="distributed" vertical="distributed"/>
    </xf>
    <xf numFmtId="0" fontId="1" fillId="0" borderId="1" xfId="0" applyFont="1" applyBorder="1" applyAlignment="1">
      <alignment horizontal="distributed" vertical="distributed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tabSelected="1" view="pageBreakPreview" topLeftCell="A78" zoomScaleSheetLayoutView="100" workbookViewId="0">
      <selection activeCell="A139" sqref="A139:L139"/>
    </sheetView>
  </sheetViews>
  <sheetFormatPr defaultRowHeight="15" x14ac:dyDescent="0.25"/>
  <cols>
    <col min="1" max="1" width="4.140625" customWidth="1"/>
    <col min="2" max="3" width="16.5703125" customWidth="1"/>
    <col min="4" max="4" width="8.7109375" customWidth="1"/>
    <col min="5" max="5" width="6.28515625" customWidth="1"/>
    <col min="6" max="6" width="14.28515625" customWidth="1"/>
    <col min="7" max="7" width="15.7109375" customWidth="1"/>
    <col min="8" max="8" width="15.42578125" customWidth="1"/>
    <col min="9" max="9" width="15.7109375" customWidth="1"/>
    <col min="10" max="10" width="16" customWidth="1"/>
    <col min="11" max="11" width="15.7109375" customWidth="1"/>
    <col min="12" max="12" width="15.140625" style="3" customWidth="1"/>
    <col min="13" max="13" width="13.28515625" customWidth="1"/>
    <col min="14" max="14" width="23.28515625" customWidth="1"/>
    <col min="15" max="15" width="22" customWidth="1"/>
    <col min="16" max="16" width="13.42578125" customWidth="1"/>
    <col min="17" max="17" width="12" customWidth="1"/>
    <col min="18" max="18" width="12.28515625" customWidth="1"/>
  </cols>
  <sheetData>
    <row r="1" spans="1:15" x14ac:dyDescent="0.25">
      <c r="J1" s="1" t="s">
        <v>18</v>
      </c>
      <c r="K1" s="1"/>
      <c r="L1" s="2"/>
    </row>
    <row r="2" spans="1:15" ht="73.5" customHeight="1" x14ac:dyDescent="0.25">
      <c r="J2" s="105" t="s">
        <v>159</v>
      </c>
      <c r="K2" s="105"/>
      <c r="L2" s="105"/>
    </row>
    <row r="3" spans="1:15" x14ac:dyDescent="0.25">
      <c r="J3" s="6"/>
      <c r="K3" s="6"/>
      <c r="L3" s="7"/>
    </row>
    <row r="4" spans="1:15" x14ac:dyDescent="0.25">
      <c r="J4" s="6"/>
      <c r="K4" s="6"/>
      <c r="L4" s="7"/>
    </row>
    <row r="5" spans="1:15" x14ac:dyDescent="0.25">
      <c r="J5" s="6"/>
      <c r="K5" s="6"/>
      <c r="L5" s="7"/>
    </row>
    <row r="7" spans="1:15" ht="18.75" customHeight="1" x14ac:dyDescent="0.3">
      <c r="A7" s="128" t="s">
        <v>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5" ht="15.75" x14ac:dyDescent="0.25">
      <c r="L8" s="11" t="s">
        <v>145</v>
      </c>
    </row>
    <row r="9" spans="1:15" ht="44.25" customHeight="1" x14ac:dyDescent="0.25">
      <c r="A9" s="113" t="s">
        <v>0</v>
      </c>
      <c r="B9" s="113" t="s">
        <v>1</v>
      </c>
      <c r="C9" s="113" t="s">
        <v>2</v>
      </c>
      <c r="D9" s="116" t="s">
        <v>15</v>
      </c>
      <c r="E9" s="116" t="s">
        <v>16</v>
      </c>
      <c r="F9" s="116" t="s">
        <v>3</v>
      </c>
      <c r="G9" s="119" t="s">
        <v>43</v>
      </c>
      <c r="H9" s="106" t="s">
        <v>144</v>
      </c>
      <c r="I9" s="106"/>
      <c r="J9" s="106"/>
      <c r="K9" s="106"/>
      <c r="L9" s="106" t="s">
        <v>4</v>
      </c>
    </row>
    <row r="10" spans="1:15" ht="15.75" x14ac:dyDescent="0.25">
      <c r="A10" s="114"/>
      <c r="B10" s="114"/>
      <c r="C10" s="114"/>
      <c r="D10" s="117"/>
      <c r="E10" s="117"/>
      <c r="F10" s="117"/>
      <c r="G10" s="120"/>
      <c r="H10" s="10" t="s">
        <v>5</v>
      </c>
      <c r="I10" s="10" t="s">
        <v>6</v>
      </c>
      <c r="J10" s="10" t="s">
        <v>7</v>
      </c>
      <c r="K10" s="10" t="s">
        <v>13</v>
      </c>
      <c r="L10" s="106"/>
    </row>
    <row r="11" spans="1:15" ht="15.75" x14ac:dyDescent="0.25">
      <c r="A11" s="115"/>
      <c r="B11" s="115"/>
      <c r="C11" s="115"/>
      <c r="D11" s="118"/>
      <c r="E11" s="118"/>
      <c r="F11" s="118"/>
      <c r="G11" s="121"/>
      <c r="H11" s="4" t="s">
        <v>14</v>
      </c>
      <c r="I11" s="4" t="s">
        <v>14</v>
      </c>
      <c r="J11" s="4" t="s">
        <v>14</v>
      </c>
      <c r="K11" s="4" t="s">
        <v>14</v>
      </c>
      <c r="L11" s="106"/>
    </row>
    <row r="12" spans="1:15" ht="15.75" x14ac:dyDescent="0.25">
      <c r="A12" s="4">
        <v>1</v>
      </c>
      <c r="B12" s="4">
        <v>2</v>
      </c>
      <c r="C12" s="4">
        <v>3</v>
      </c>
      <c r="D12" s="4"/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12</v>
      </c>
      <c r="L12" s="29">
        <v>13</v>
      </c>
    </row>
    <row r="13" spans="1:15" ht="72" customHeight="1" x14ac:dyDescent="0.25">
      <c r="A13" s="109">
        <v>1</v>
      </c>
      <c r="B13" s="107" t="s">
        <v>19</v>
      </c>
      <c r="C13" s="16" t="s">
        <v>24</v>
      </c>
      <c r="D13" s="13" t="s">
        <v>52</v>
      </c>
      <c r="E13" s="8" t="s">
        <v>39</v>
      </c>
      <c r="F13" s="8" t="s">
        <v>40</v>
      </c>
      <c r="G13" s="14" t="s">
        <v>61</v>
      </c>
      <c r="H13" s="87" t="s">
        <v>157</v>
      </c>
      <c r="I13" s="55">
        <v>19913280</v>
      </c>
      <c r="J13" s="55">
        <f>21307910+11896518</f>
        <v>33204428</v>
      </c>
      <c r="K13" s="56">
        <v>53117708</v>
      </c>
      <c r="L13" s="131" t="s">
        <v>51</v>
      </c>
      <c r="N13" s="86"/>
    </row>
    <row r="14" spans="1:15" ht="51" x14ac:dyDescent="0.25">
      <c r="A14" s="110"/>
      <c r="B14" s="108"/>
      <c r="C14" s="16" t="s">
        <v>25</v>
      </c>
      <c r="D14" s="13" t="s">
        <v>52</v>
      </c>
      <c r="E14" s="8" t="s">
        <v>39</v>
      </c>
      <c r="F14" s="8" t="s">
        <v>40</v>
      </c>
      <c r="G14" s="14" t="s">
        <v>61</v>
      </c>
      <c r="H14" s="54" t="s">
        <v>41</v>
      </c>
      <c r="I14" s="55">
        <v>4560922</v>
      </c>
      <c r="J14" s="55">
        <f>4697725+2630072</f>
        <v>7327797</v>
      </c>
      <c r="K14" s="104">
        <v>11888719</v>
      </c>
      <c r="L14" s="131"/>
      <c r="O14" s="41"/>
    </row>
    <row r="15" spans="1:15" ht="63.75" customHeight="1" x14ac:dyDescent="0.25">
      <c r="A15" s="110"/>
      <c r="B15" s="108"/>
      <c r="C15" s="16" t="s">
        <v>26</v>
      </c>
      <c r="D15" s="15" t="s">
        <v>54</v>
      </c>
      <c r="E15" s="8" t="s">
        <v>39</v>
      </c>
      <c r="F15" s="8" t="s">
        <v>40</v>
      </c>
      <c r="G15" s="14" t="s">
        <v>61</v>
      </c>
      <c r="H15" s="57">
        <v>354554</v>
      </c>
      <c r="I15" s="55">
        <v>350099</v>
      </c>
      <c r="J15" s="55">
        <v>143777</v>
      </c>
      <c r="K15" s="56">
        <f t="shared" ref="K15:K58" si="0">SUM(H15:J15)</f>
        <v>848430</v>
      </c>
      <c r="L15" s="131"/>
      <c r="O15" s="42"/>
    </row>
    <row r="16" spans="1:15" ht="68.25" customHeight="1" x14ac:dyDescent="0.25">
      <c r="A16" s="110"/>
      <c r="B16" s="108"/>
      <c r="C16" s="16" t="s">
        <v>27</v>
      </c>
      <c r="D16" s="13" t="s">
        <v>53</v>
      </c>
      <c r="E16" s="8" t="s">
        <v>39</v>
      </c>
      <c r="F16" s="8" t="s">
        <v>40</v>
      </c>
      <c r="G16" s="14" t="s">
        <v>61</v>
      </c>
      <c r="H16" s="58" t="s">
        <v>42</v>
      </c>
      <c r="I16" s="59">
        <v>0</v>
      </c>
      <c r="J16" s="59">
        <v>0</v>
      </c>
      <c r="K16" s="68">
        <v>50000</v>
      </c>
      <c r="L16" s="131"/>
    </row>
    <row r="17" spans="1:14" ht="51" x14ac:dyDescent="0.25">
      <c r="A17" s="110"/>
      <c r="B17" s="108"/>
      <c r="C17" s="16" t="s">
        <v>28</v>
      </c>
      <c r="D17" s="13" t="s">
        <v>53</v>
      </c>
      <c r="E17" s="8" t="s">
        <v>39</v>
      </c>
      <c r="F17" s="8" t="s">
        <v>40</v>
      </c>
      <c r="G17" s="14" t="s">
        <v>61</v>
      </c>
      <c r="H17" s="61">
        <v>749700</v>
      </c>
      <c r="I17" s="60">
        <v>1572000</v>
      </c>
      <c r="J17" s="59">
        <v>0</v>
      </c>
      <c r="K17" s="68">
        <f>SUM(H17:J17)</f>
        <v>2321700</v>
      </c>
      <c r="L17" s="131"/>
      <c r="N17" s="86"/>
    </row>
    <row r="18" spans="1:14" ht="93" customHeight="1" x14ac:dyDescent="0.25">
      <c r="A18" s="110"/>
      <c r="B18" s="108"/>
      <c r="C18" s="16" t="s">
        <v>29</v>
      </c>
      <c r="D18" s="13" t="s">
        <v>53</v>
      </c>
      <c r="E18" s="8" t="s">
        <v>39</v>
      </c>
      <c r="F18" s="8" t="s">
        <v>40</v>
      </c>
      <c r="G18" s="14" t="s">
        <v>61</v>
      </c>
      <c r="H18" s="58" t="s">
        <v>44</v>
      </c>
      <c r="I18" s="60">
        <v>105190</v>
      </c>
      <c r="J18" s="59">
        <v>0</v>
      </c>
      <c r="K18" s="68">
        <v>235190</v>
      </c>
      <c r="L18" s="131"/>
    </row>
    <row r="19" spans="1:14" ht="51" x14ac:dyDescent="0.25">
      <c r="A19" s="110"/>
      <c r="B19" s="108"/>
      <c r="C19" s="16" t="s">
        <v>30</v>
      </c>
      <c r="D19" s="13" t="s">
        <v>52</v>
      </c>
      <c r="E19" s="8" t="s">
        <v>39</v>
      </c>
      <c r="F19" s="8" t="s">
        <v>40</v>
      </c>
      <c r="G19" s="14" t="s">
        <v>61</v>
      </c>
      <c r="H19" s="61">
        <v>436951</v>
      </c>
      <c r="I19" s="60">
        <v>1204604</v>
      </c>
      <c r="J19" s="60">
        <v>628250</v>
      </c>
      <c r="K19" s="68">
        <f t="shared" si="0"/>
        <v>2269805</v>
      </c>
      <c r="L19" s="131"/>
    </row>
    <row r="20" spans="1:14" ht="51" x14ac:dyDescent="0.25">
      <c r="A20" s="110"/>
      <c r="B20" s="108"/>
      <c r="C20" s="16" t="s">
        <v>31</v>
      </c>
      <c r="D20" s="13" t="s">
        <v>52</v>
      </c>
      <c r="E20" s="8" t="s">
        <v>39</v>
      </c>
      <c r="F20" s="8" t="s">
        <v>40</v>
      </c>
      <c r="G20" s="14" t="s">
        <v>61</v>
      </c>
      <c r="H20" s="89">
        <v>4129172</v>
      </c>
      <c r="I20" s="88">
        <v>1924476</v>
      </c>
      <c r="J20" s="88">
        <v>1724175</v>
      </c>
      <c r="K20" s="90">
        <f t="shared" si="0"/>
        <v>7777823</v>
      </c>
      <c r="L20" s="131"/>
    </row>
    <row r="21" spans="1:14" ht="69.75" hidden="1" customHeight="1" x14ac:dyDescent="0.25">
      <c r="A21" s="110"/>
      <c r="B21" s="108"/>
      <c r="C21" s="16" t="s">
        <v>32</v>
      </c>
      <c r="D21" s="13" t="s">
        <v>52</v>
      </c>
      <c r="E21" s="8" t="s">
        <v>39</v>
      </c>
      <c r="F21" s="8" t="s">
        <v>40</v>
      </c>
      <c r="G21" s="14" t="s">
        <v>61</v>
      </c>
      <c r="H21" s="58" t="s">
        <v>45</v>
      </c>
      <c r="I21" s="60">
        <v>0</v>
      </c>
      <c r="J21" s="60">
        <v>0</v>
      </c>
      <c r="K21" s="56">
        <f t="shared" si="0"/>
        <v>0</v>
      </c>
      <c r="L21" s="131"/>
    </row>
    <row r="22" spans="1:14" ht="82.5" customHeight="1" x14ac:dyDescent="0.25">
      <c r="A22" s="110"/>
      <c r="B22" s="108"/>
      <c r="C22" s="16" t="s">
        <v>33</v>
      </c>
      <c r="D22" s="5" t="s">
        <v>54</v>
      </c>
      <c r="E22" s="5" t="s">
        <v>39</v>
      </c>
      <c r="F22" s="5" t="s">
        <v>40</v>
      </c>
      <c r="G22" s="5" t="s">
        <v>63</v>
      </c>
      <c r="H22" s="91">
        <v>320000</v>
      </c>
      <c r="I22" s="92">
        <v>326100</v>
      </c>
      <c r="J22" s="59">
        <v>0</v>
      </c>
      <c r="K22" s="90">
        <f t="shared" si="0"/>
        <v>646100</v>
      </c>
      <c r="L22" s="131"/>
    </row>
    <row r="23" spans="1:14" ht="82.5" customHeight="1" x14ac:dyDescent="0.25">
      <c r="A23" s="110"/>
      <c r="B23" s="108"/>
      <c r="C23" s="16" t="s">
        <v>35</v>
      </c>
      <c r="D23" s="5" t="s">
        <v>54</v>
      </c>
      <c r="E23" s="5" t="s">
        <v>39</v>
      </c>
      <c r="F23" s="5" t="s">
        <v>40</v>
      </c>
      <c r="G23" s="5" t="s">
        <v>63</v>
      </c>
      <c r="H23" s="93">
        <v>0</v>
      </c>
      <c r="I23" s="94">
        <v>340000</v>
      </c>
      <c r="J23" s="59">
        <v>0</v>
      </c>
      <c r="K23" s="90">
        <f t="shared" si="0"/>
        <v>340000</v>
      </c>
      <c r="L23" s="131"/>
    </row>
    <row r="24" spans="1:14" ht="82.5" customHeight="1" x14ac:dyDescent="0.25">
      <c r="A24" s="110"/>
      <c r="B24" s="108"/>
      <c r="C24" s="16" t="s">
        <v>46</v>
      </c>
      <c r="D24" s="5" t="s">
        <v>54</v>
      </c>
      <c r="E24" s="8" t="s">
        <v>39</v>
      </c>
      <c r="F24" s="8" t="s">
        <v>40</v>
      </c>
      <c r="G24" s="14" t="s">
        <v>61</v>
      </c>
      <c r="H24" s="95">
        <v>0</v>
      </c>
      <c r="I24" s="96">
        <v>49500</v>
      </c>
      <c r="J24" s="59">
        <v>0</v>
      </c>
      <c r="K24" s="90">
        <f t="shared" si="0"/>
        <v>49500</v>
      </c>
      <c r="L24" s="131"/>
    </row>
    <row r="25" spans="1:14" ht="82.5" customHeight="1" x14ac:dyDescent="0.25">
      <c r="A25" s="110"/>
      <c r="B25" s="108"/>
      <c r="C25" s="22" t="s">
        <v>142</v>
      </c>
      <c r="D25" s="5" t="s">
        <v>54</v>
      </c>
      <c r="E25" s="5" t="s">
        <v>39</v>
      </c>
      <c r="F25" s="5" t="s">
        <v>40</v>
      </c>
      <c r="G25" s="5" t="s">
        <v>63</v>
      </c>
      <c r="H25" s="64">
        <v>0</v>
      </c>
      <c r="I25" s="69">
        <v>39500</v>
      </c>
      <c r="J25" s="59">
        <v>0</v>
      </c>
      <c r="K25" s="68">
        <f t="shared" si="0"/>
        <v>39500</v>
      </c>
      <c r="L25" s="131"/>
    </row>
    <row r="26" spans="1:14" ht="98.25" customHeight="1" x14ac:dyDescent="0.25">
      <c r="A26" s="110"/>
      <c r="B26" s="108"/>
      <c r="C26" s="25" t="s">
        <v>71</v>
      </c>
      <c r="D26" s="13" t="s">
        <v>52</v>
      </c>
      <c r="E26" s="8" t="s">
        <v>39</v>
      </c>
      <c r="F26" s="8" t="s">
        <v>40</v>
      </c>
      <c r="G26" s="14" t="s">
        <v>63</v>
      </c>
      <c r="H26" s="70">
        <v>0</v>
      </c>
      <c r="I26" s="65">
        <v>90000</v>
      </c>
      <c r="J26" s="59">
        <v>0</v>
      </c>
      <c r="K26" s="68">
        <f t="shared" si="0"/>
        <v>90000</v>
      </c>
      <c r="L26" s="131"/>
    </row>
    <row r="27" spans="1:14" ht="135.75" customHeight="1" x14ac:dyDescent="0.25">
      <c r="A27" s="130"/>
      <c r="B27" s="129"/>
      <c r="C27" s="21" t="s">
        <v>72</v>
      </c>
      <c r="D27" s="27" t="s">
        <v>56</v>
      </c>
      <c r="E27" s="8" t="s">
        <v>39</v>
      </c>
      <c r="F27" s="8" t="s">
        <v>40</v>
      </c>
      <c r="G27" s="14" t="s">
        <v>63</v>
      </c>
      <c r="H27" s="71">
        <v>0</v>
      </c>
      <c r="I27" s="63">
        <v>1578600</v>
      </c>
      <c r="J27" s="59">
        <v>0</v>
      </c>
      <c r="K27" s="68">
        <f t="shared" si="0"/>
        <v>1578600</v>
      </c>
      <c r="L27" s="131"/>
    </row>
    <row r="28" spans="1:14" ht="68.25" customHeight="1" x14ac:dyDescent="0.25">
      <c r="A28" s="109">
        <v>2</v>
      </c>
      <c r="B28" s="107" t="s">
        <v>20</v>
      </c>
      <c r="C28" s="16" t="s">
        <v>24</v>
      </c>
      <c r="D28" s="5" t="s">
        <v>55</v>
      </c>
      <c r="E28" s="8" t="s">
        <v>39</v>
      </c>
      <c r="F28" s="8" t="s">
        <v>40</v>
      </c>
      <c r="G28" s="12" t="s">
        <v>62</v>
      </c>
      <c r="H28" s="72">
        <v>43802049</v>
      </c>
      <c r="I28" s="73">
        <v>50170510</v>
      </c>
      <c r="J28" s="73">
        <f>56964460+2329711</f>
        <v>59294171</v>
      </c>
      <c r="K28" s="68">
        <f t="shared" si="0"/>
        <v>153266730</v>
      </c>
      <c r="L28" s="131" t="s">
        <v>60</v>
      </c>
    </row>
    <row r="29" spans="1:14" ht="61.5" customHeight="1" x14ac:dyDescent="0.25">
      <c r="A29" s="110"/>
      <c r="B29" s="108"/>
      <c r="C29" s="16" t="s">
        <v>25</v>
      </c>
      <c r="D29" s="5" t="s">
        <v>55</v>
      </c>
      <c r="E29" s="8" t="s">
        <v>39</v>
      </c>
      <c r="F29" s="8" t="s">
        <v>40</v>
      </c>
      <c r="G29" s="12" t="s">
        <v>62</v>
      </c>
      <c r="H29" s="97">
        <v>9636451</v>
      </c>
      <c r="I29" s="98">
        <v>11024481</v>
      </c>
      <c r="J29" s="98">
        <f>12532182+512536</f>
        <v>13044718</v>
      </c>
      <c r="K29" s="90">
        <f t="shared" si="0"/>
        <v>33705650</v>
      </c>
      <c r="L29" s="131"/>
    </row>
    <row r="30" spans="1:14" ht="99" customHeight="1" x14ac:dyDescent="0.25">
      <c r="A30" s="110"/>
      <c r="B30" s="108"/>
      <c r="C30" s="16" t="s">
        <v>26</v>
      </c>
      <c r="D30" s="5" t="s">
        <v>57</v>
      </c>
      <c r="E30" s="8" t="s">
        <v>39</v>
      </c>
      <c r="F30" s="8" t="s">
        <v>40</v>
      </c>
      <c r="G30" s="12" t="s">
        <v>63</v>
      </c>
      <c r="H30" s="97">
        <v>401380</v>
      </c>
      <c r="I30" s="98">
        <v>1212099</v>
      </c>
      <c r="J30" s="98">
        <v>543001</v>
      </c>
      <c r="K30" s="90">
        <f t="shared" si="0"/>
        <v>2156480</v>
      </c>
      <c r="L30" s="131"/>
    </row>
    <row r="31" spans="1:14" ht="89.25" customHeight="1" x14ac:dyDescent="0.25">
      <c r="A31" s="110"/>
      <c r="B31" s="108"/>
      <c r="C31" s="16" t="s">
        <v>27</v>
      </c>
      <c r="D31" s="5" t="s">
        <v>57</v>
      </c>
      <c r="E31" s="8" t="s">
        <v>39</v>
      </c>
      <c r="F31" s="8" t="s">
        <v>40</v>
      </c>
      <c r="G31" s="12" t="s">
        <v>63</v>
      </c>
      <c r="H31" s="66" t="s">
        <v>68</v>
      </c>
      <c r="I31" s="59">
        <v>0</v>
      </c>
      <c r="J31" s="59">
        <v>0</v>
      </c>
      <c r="K31" s="68">
        <v>96000</v>
      </c>
      <c r="L31" s="131"/>
    </row>
    <row r="32" spans="1:14" ht="49.5" customHeight="1" x14ac:dyDescent="0.25">
      <c r="A32" s="110"/>
      <c r="B32" s="108"/>
      <c r="C32" s="16" t="s">
        <v>28</v>
      </c>
      <c r="D32" s="5" t="s">
        <v>56</v>
      </c>
      <c r="E32" s="8" t="s">
        <v>39</v>
      </c>
      <c r="F32" s="8" t="s">
        <v>40</v>
      </c>
      <c r="G32" s="14" t="s">
        <v>61</v>
      </c>
      <c r="H32" s="97">
        <v>8249050</v>
      </c>
      <c r="I32" s="98" t="s">
        <v>67</v>
      </c>
      <c r="J32" s="59">
        <v>0</v>
      </c>
      <c r="K32" s="90">
        <v>12249050</v>
      </c>
      <c r="L32" s="131"/>
    </row>
    <row r="33" spans="1:12" ht="83.25" customHeight="1" x14ac:dyDescent="0.25">
      <c r="A33" s="110"/>
      <c r="B33" s="108"/>
      <c r="C33" s="16" t="s">
        <v>29</v>
      </c>
      <c r="D33" s="5" t="s">
        <v>56</v>
      </c>
      <c r="E33" s="8" t="s">
        <v>39</v>
      </c>
      <c r="F33" s="8" t="s">
        <v>40</v>
      </c>
      <c r="G33" s="14" t="s">
        <v>61</v>
      </c>
      <c r="H33" s="66" t="s">
        <v>47</v>
      </c>
      <c r="I33" s="73">
        <v>188810</v>
      </c>
      <c r="J33" s="59">
        <v>0</v>
      </c>
      <c r="K33" s="68">
        <v>458810</v>
      </c>
      <c r="L33" s="131"/>
    </row>
    <row r="34" spans="1:12" ht="60.75" customHeight="1" x14ac:dyDescent="0.25">
      <c r="A34" s="110"/>
      <c r="B34" s="108"/>
      <c r="C34" s="16" t="s">
        <v>30</v>
      </c>
      <c r="D34" s="5" t="s">
        <v>57</v>
      </c>
      <c r="E34" s="8" t="s">
        <v>39</v>
      </c>
      <c r="F34" s="8" t="s">
        <v>40</v>
      </c>
      <c r="G34" s="14" t="s">
        <v>61</v>
      </c>
      <c r="H34" s="72">
        <v>273850</v>
      </c>
      <c r="I34" s="73">
        <v>1603528</v>
      </c>
      <c r="J34" s="73">
        <v>808760</v>
      </c>
      <c r="K34" s="68">
        <f t="shared" si="0"/>
        <v>2686138</v>
      </c>
      <c r="L34" s="131"/>
    </row>
    <row r="35" spans="1:12" ht="78.75" customHeight="1" x14ac:dyDescent="0.25">
      <c r="A35" s="110"/>
      <c r="B35" s="108"/>
      <c r="C35" s="16" t="s">
        <v>31</v>
      </c>
      <c r="D35" s="5" t="s">
        <v>57</v>
      </c>
      <c r="E35" s="8" t="s">
        <v>39</v>
      </c>
      <c r="F35" s="8" t="s">
        <v>40</v>
      </c>
      <c r="G35" s="14" t="s">
        <v>70</v>
      </c>
      <c r="H35" s="66" t="s">
        <v>69</v>
      </c>
      <c r="I35" s="73">
        <v>1841000</v>
      </c>
      <c r="J35" s="73">
        <v>2113095</v>
      </c>
      <c r="K35" s="68">
        <v>7214403</v>
      </c>
      <c r="L35" s="131"/>
    </row>
    <row r="36" spans="1:12" ht="79.5" customHeight="1" x14ac:dyDescent="0.25">
      <c r="A36" s="110"/>
      <c r="B36" s="108"/>
      <c r="C36" s="16" t="s">
        <v>32</v>
      </c>
      <c r="D36" s="5" t="s">
        <v>57</v>
      </c>
      <c r="E36" s="8" t="s">
        <v>39</v>
      </c>
      <c r="F36" s="8" t="s">
        <v>40</v>
      </c>
      <c r="G36" s="12" t="s">
        <v>63</v>
      </c>
      <c r="H36" s="66" t="s">
        <v>48</v>
      </c>
      <c r="I36" s="59">
        <v>0</v>
      </c>
      <c r="J36" s="59">
        <v>0</v>
      </c>
      <c r="K36" s="68">
        <v>32000</v>
      </c>
      <c r="L36" s="131"/>
    </row>
    <row r="37" spans="1:12" ht="78.75" customHeight="1" x14ac:dyDescent="0.25">
      <c r="A37" s="110"/>
      <c r="B37" s="108"/>
      <c r="C37" s="16" t="s">
        <v>33</v>
      </c>
      <c r="D37" s="15" t="s">
        <v>57</v>
      </c>
      <c r="E37" s="8" t="s">
        <v>39</v>
      </c>
      <c r="F37" s="8" t="s">
        <v>40</v>
      </c>
      <c r="G37" s="12" t="s">
        <v>63</v>
      </c>
      <c r="H37" s="74">
        <v>8426800</v>
      </c>
      <c r="I37" s="75">
        <v>3819000</v>
      </c>
      <c r="J37" s="59">
        <v>0</v>
      </c>
      <c r="K37" s="68">
        <f t="shared" si="0"/>
        <v>12245800</v>
      </c>
      <c r="L37" s="131"/>
    </row>
    <row r="38" spans="1:12" ht="66.75" customHeight="1" x14ac:dyDescent="0.25">
      <c r="A38" s="110"/>
      <c r="B38" s="108"/>
      <c r="C38" s="16" t="s">
        <v>34</v>
      </c>
      <c r="D38" s="15" t="s">
        <v>57</v>
      </c>
      <c r="E38" s="8" t="s">
        <v>39</v>
      </c>
      <c r="F38" s="8" t="s">
        <v>40</v>
      </c>
      <c r="G38" s="12" t="s">
        <v>62</v>
      </c>
      <c r="H38" s="66" t="s">
        <v>49</v>
      </c>
      <c r="I38" s="59">
        <v>0</v>
      </c>
      <c r="J38" s="59">
        <v>0</v>
      </c>
      <c r="K38" s="66" t="s">
        <v>49</v>
      </c>
      <c r="L38" s="131"/>
    </row>
    <row r="39" spans="1:12" ht="89.25" customHeight="1" x14ac:dyDescent="0.25">
      <c r="A39" s="110"/>
      <c r="B39" s="108"/>
      <c r="C39" s="16" t="s">
        <v>46</v>
      </c>
      <c r="D39" s="15" t="s">
        <v>57</v>
      </c>
      <c r="E39" s="8" t="s">
        <v>39</v>
      </c>
      <c r="F39" s="8" t="s">
        <v>40</v>
      </c>
      <c r="G39" s="14" t="s">
        <v>61</v>
      </c>
      <c r="H39" s="66" t="s">
        <v>50</v>
      </c>
      <c r="I39" s="67">
        <v>491000</v>
      </c>
      <c r="J39" s="59">
        <v>0</v>
      </c>
      <c r="K39" s="68">
        <v>687000</v>
      </c>
      <c r="L39" s="131"/>
    </row>
    <row r="40" spans="1:12" ht="57" customHeight="1" x14ac:dyDescent="0.25">
      <c r="A40" s="110"/>
      <c r="B40" s="108"/>
      <c r="C40" s="16" t="s">
        <v>35</v>
      </c>
      <c r="D40" s="15" t="s">
        <v>57</v>
      </c>
      <c r="E40" s="8" t="s">
        <v>39</v>
      </c>
      <c r="F40" s="8" t="s">
        <v>40</v>
      </c>
      <c r="G40" s="14" t="s">
        <v>61</v>
      </c>
      <c r="H40" s="67">
        <v>4717000</v>
      </c>
      <c r="I40" s="73">
        <v>3465820</v>
      </c>
      <c r="J40" s="59">
        <v>0</v>
      </c>
      <c r="K40" s="68">
        <f t="shared" si="0"/>
        <v>8182820</v>
      </c>
      <c r="L40" s="131"/>
    </row>
    <row r="41" spans="1:12" ht="81.75" customHeight="1" x14ac:dyDescent="0.25">
      <c r="A41" s="130"/>
      <c r="B41" s="108"/>
      <c r="C41" s="16" t="s">
        <v>36</v>
      </c>
      <c r="D41" s="18" t="s">
        <v>56</v>
      </c>
      <c r="E41" s="8" t="s">
        <v>39</v>
      </c>
      <c r="F41" s="8" t="s">
        <v>40</v>
      </c>
      <c r="G41" s="12" t="s">
        <v>63</v>
      </c>
      <c r="H41" s="59">
        <v>0</v>
      </c>
      <c r="I41" s="59">
        <v>0</v>
      </c>
      <c r="J41" s="59">
        <v>0</v>
      </c>
      <c r="K41" s="59">
        <v>0</v>
      </c>
      <c r="L41" s="107"/>
    </row>
    <row r="42" spans="1:12" ht="81.75" customHeight="1" x14ac:dyDescent="0.25">
      <c r="A42" s="20"/>
      <c r="B42" s="108"/>
      <c r="C42" s="16" t="s">
        <v>142</v>
      </c>
      <c r="D42" s="18" t="s">
        <v>56</v>
      </c>
      <c r="E42" s="5" t="s">
        <v>39</v>
      </c>
      <c r="F42" s="5" t="s">
        <v>40</v>
      </c>
      <c r="G42" s="5" t="s">
        <v>63</v>
      </c>
      <c r="H42" s="59">
        <v>0</v>
      </c>
      <c r="I42" s="73">
        <v>64500</v>
      </c>
      <c r="J42" s="59">
        <v>0</v>
      </c>
      <c r="K42" s="68">
        <f t="shared" si="0"/>
        <v>64500</v>
      </c>
      <c r="L42" s="40"/>
    </row>
    <row r="43" spans="1:12" ht="81.75" customHeight="1" x14ac:dyDescent="0.25">
      <c r="A43" s="20"/>
      <c r="B43" s="108"/>
      <c r="C43" s="38" t="s">
        <v>155</v>
      </c>
      <c r="D43" s="39" t="s">
        <v>56</v>
      </c>
      <c r="E43" s="23" t="s">
        <v>39</v>
      </c>
      <c r="F43" s="23" t="s">
        <v>40</v>
      </c>
      <c r="G43" s="28" t="s">
        <v>63</v>
      </c>
      <c r="H43" s="76">
        <v>0</v>
      </c>
      <c r="I43" s="77">
        <v>240000</v>
      </c>
      <c r="J43" s="103">
        <v>18864</v>
      </c>
      <c r="K43" s="68">
        <f t="shared" si="0"/>
        <v>258864</v>
      </c>
      <c r="L43" s="40"/>
    </row>
    <row r="44" spans="1:12" ht="144.75" customHeight="1" x14ac:dyDescent="0.25">
      <c r="A44" s="20"/>
      <c r="B44" s="108"/>
      <c r="C44" s="25" t="s">
        <v>140</v>
      </c>
      <c r="D44" s="27" t="s">
        <v>56</v>
      </c>
      <c r="E44" s="8" t="s">
        <v>39</v>
      </c>
      <c r="F44" s="8" t="s">
        <v>40</v>
      </c>
      <c r="G44" s="14" t="s">
        <v>63</v>
      </c>
      <c r="H44" s="70">
        <v>0</v>
      </c>
      <c r="I44" s="65">
        <f>16559802-98929</f>
        <v>16460873</v>
      </c>
      <c r="J44" s="59">
        <v>0</v>
      </c>
      <c r="K44" s="68">
        <f t="shared" si="0"/>
        <v>16460873</v>
      </c>
      <c r="L44" s="38"/>
    </row>
    <row r="45" spans="1:12" ht="144.75" customHeight="1" x14ac:dyDescent="0.25">
      <c r="A45" s="20"/>
      <c r="B45" s="108"/>
      <c r="C45" s="25" t="s">
        <v>152</v>
      </c>
      <c r="D45" s="44" t="s">
        <v>57</v>
      </c>
      <c r="E45" s="44" t="s">
        <v>39</v>
      </c>
      <c r="F45" s="44" t="s">
        <v>40</v>
      </c>
      <c r="G45" s="45" t="s">
        <v>151</v>
      </c>
      <c r="H45" s="78">
        <v>0</v>
      </c>
      <c r="I45" s="79">
        <v>174699</v>
      </c>
      <c r="J45" s="59">
        <v>0</v>
      </c>
      <c r="K45" s="68">
        <f t="shared" si="0"/>
        <v>174699</v>
      </c>
      <c r="L45" s="43"/>
    </row>
    <row r="46" spans="1:12" ht="142.5" customHeight="1" x14ac:dyDescent="0.25">
      <c r="A46" s="20"/>
      <c r="B46" s="108"/>
      <c r="C46" s="22" t="s">
        <v>143</v>
      </c>
      <c r="D46" s="44" t="s">
        <v>57</v>
      </c>
      <c r="E46" s="44" t="s">
        <v>39</v>
      </c>
      <c r="F46" s="44" t="s">
        <v>40</v>
      </c>
      <c r="G46" s="45" t="s">
        <v>63</v>
      </c>
      <c r="H46" s="78">
        <v>0</v>
      </c>
      <c r="I46" s="78">
        <v>0</v>
      </c>
      <c r="J46" s="79">
        <v>306000</v>
      </c>
      <c r="K46" s="68">
        <f t="shared" si="0"/>
        <v>306000</v>
      </c>
      <c r="L46" s="43"/>
    </row>
    <row r="47" spans="1:12" ht="123" customHeight="1" x14ac:dyDescent="0.25">
      <c r="A47" s="133">
        <v>3</v>
      </c>
      <c r="B47" s="21" t="s">
        <v>64</v>
      </c>
      <c r="C47" s="16" t="s">
        <v>24</v>
      </c>
      <c r="D47" s="18" t="s">
        <v>65</v>
      </c>
      <c r="E47" s="5" t="s">
        <v>66</v>
      </c>
      <c r="F47" s="5" t="s">
        <v>40</v>
      </c>
      <c r="G47" s="5" t="s">
        <v>61</v>
      </c>
      <c r="H47" s="59">
        <v>0</v>
      </c>
      <c r="I47" s="73">
        <v>495097</v>
      </c>
      <c r="J47" s="73">
        <f>503106+167701</f>
        <v>670807</v>
      </c>
      <c r="K47" s="68">
        <f t="shared" si="0"/>
        <v>1165904</v>
      </c>
      <c r="L47" s="16"/>
    </row>
    <row r="48" spans="1:12" ht="69" customHeight="1" x14ac:dyDescent="0.25">
      <c r="A48" s="133"/>
      <c r="B48" s="21"/>
      <c r="C48" s="16" t="s">
        <v>25</v>
      </c>
      <c r="D48" s="18" t="s">
        <v>65</v>
      </c>
      <c r="E48" s="5" t="s">
        <v>66</v>
      </c>
      <c r="F48" s="5" t="s">
        <v>40</v>
      </c>
      <c r="G48" s="5" t="s">
        <v>61</v>
      </c>
      <c r="H48" s="71">
        <v>0</v>
      </c>
      <c r="I48" s="63">
        <v>107733</v>
      </c>
      <c r="J48" s="63">
        <f>110683+36895</f>
        <v>147578</v>
      </c>
      <c r="K48" s="68">
        <f t="shared" si="0"/>
        <v>255311</v>
      </c>
      <c r="L48" s="47"/>
    </row>
    <row r="49" spans="1:14" ht="69.75" customHeight="1" x14ac:dyDescent="0.25">
      <c r="A49" s="110">
        <v>6</v>
      </c>
      <c r="B49" s="108" t="s">
        <v>21</v>
      </c>
      <c r="C49" s="24" t="s">
        <v>24</v>
      </c>
      <c r="D49" s="46" t="s">
        <v>58</v>
      </c>
      <c r="E49" s="23" t="s">
        <v>39</v>
      </c>
      <c r="F49" s="23" t="s">
        <v>40</v>
      </c>
      <c r="G49" s="28" t="s">
        <v>61</v>
      </c>
      <c r="H49" s="80">
        <v>3868300</v>
      </c>
      <c r="I49" s="81">
        <v>4015000</v>
      </c>
      <c r="J49" s="81">
        <f>3479735+2493244</f>
        <v>5972979</v>
      </c>
      <c r="K49" s="68">
        <f t="shared" si="0"/>
        <v>13856279</v>
      </c>
      <c r="L49" s="125" t="s">
        <v>21</v>
      </c>
    </row>
    <row r="50" spans="1:14" ht="69.75" customHeight="1" x14ac:dyDescent="0.25">
      <c r="A50" s="110"/>
      <c r="B50" s="108"/>
      <c r="C50" s="16" t="s">
        <v>25</v>
      </c>
      <c r="D50" s="19" t="s">
        <v>58</v>
      </c>
      <c r="E50" s="8" t="s">
        <v>39</v>
      </c>
      <c r="F50" s="8" t="s">
        <v>40</v>
      </c>
      <c r="G50" s="14" t="s">
        <v>61</v>
      </c>
      <c r="H50" s="62">
        <v>834550</v>
      </c>
      <c r="I50" s="82">
        <v>883300</v>
      </c>
      <c r="J50" s="82">
        <f>765542+548514</f>
        <v>1314056</v>
      </c>
      <c r="K50" s="68">
        <f t="shared" si="0"/>
        <v>3031906</v>
      </c>
      <c r="L50" s="132"/>
    </row>
    <row r="51" spans="1:14" ht="66" customHeight="1" x14ac:dyDescent="0.25">
      <c r="A51" s="110"/>
      <c r="B51" s="108"/>
      <c r="C51" s="16" t="s">
        <v>26</v>
      </c>
      <c r="D51" s="19" t="s">
        <v>58</v>
      </c>
      <c r="E51" s="8" t="s">
        <v>39</v>
      </c>
      <c r="F51" s="8" t="s">
        <v>40</v>
      </c>
      <c r="G51" s="14" t="s">
        <v>61</v>
      </c>
      <c r="H51" s="62">
        <v>150000</v>
      </c>
      <c r="I51" s="82">
        <v>100000</v>
      </c>
      <c r="J51" s="82">
        <v>300000</v>
      </c>
      <c r="K51" s="68">
        <f t="shared" si="0"/>
        <v>550000</v>
      </c>
      <c r="L51" s="132"/>
    </row>
    <row r="52" spans="1:14" ht="66" customHeight="1" x14ac:dyDescent="0.25">
      <c r="A52" s="110"/>
      <c r="B52" s="108"/>
      <c r="C52" s="9" t="s">
        <v>30</v>
      </c>
      <c r="D52" s="19" t="s">
        <v>149</v>
      </c>
      <c r="E52" s="8" t="s">
        <v>39</v>
      </c>
      <c r="F52" s="8" t="s">
        <v>40</v>
      </c>
      <c r="G52" s="14" t="s">
        <v>61</v>
      </c>
      <c r="H52" s="62">
        <v>100000</v>
      </c>
      <c r="I52" s="82">
        <v>80000</v>
      </c>
      <c r="J52" s="82">
        <v>56640</v>
      </c>
      <c r="K52" s="68">
        <f t="shared" si="0"/>
        <v>236640</v>
      </c>
      <c r="L52" s="132"/>
    </row>
    <row r="53" spans="1:14" ht="65.25" customHeight="1" x14ac:dyDescent="0.25">
      <c r="A53" s="130"/>
      <c r="B53" s="129"/>
      <c r="C53" s="9" t="s">
        <v>146</v>
      </c>
      <c r="D53" s="19" t="s">
        <v>149</v>
      </c>
      <c r="E53" s="8" t="s">
        <v>39</v>
      </c>
      <c r="F53" s="8" t="s">
        <v>40</v>
      </c>
      <c r="G53" s="14" t="s">
        <v>61</v>
      </c>
      <c r="H53" s="83">
        <v>0</v>
      </c>
      <c r="I53" s="82">
        <v>7000</v>
      </c>
      <c r="J53" s="82">
        <v>3000</v>
      </c>
      <c r="K53" s="68">
        <f t="shared" si="0"/>
        <v>10000</v>
      </c>
      <c r="L53" s="132"/>
    </row>
    <row r="54" spans="1:14" ht="65.25" customHeight="1" x14ac:dyDescent="0.25">
      <c r="A54" s="20">
        <v>7</v>
      </c>
      <c r="B54" s="24" t="s">
        <v>148</v>
      </c>
      <c r="C54" s="9" t="s">
        <v>147</v>
      </c>
      <c r="D54" s="5" t="s">
        <v>150</v>
      </c>
      <c r="E54" s="8" t="s">
        <v>39</v>
      </c>
      <c r="F54" s="8" t="s">
        <v>40</v>
      </c>
      <c r="G54" s="12" t="s">
        <v>62</v>
      </c>
      <c r="H54" s="83">
        <v>0</v>
      </c>
      <c r="I54" s="82">
        <v>402080</v>
      </c>
      <c r="J54" s="83">
        <v>0</v>
      </c>
      <c r="K54" s="68">
        <f t="shared" si="0"/>
        <v>402080</v>
      </c>
      <c r="L54" s="21"/>
    </row>
    <row r="55" spans="1:14" ht="129.75" customHeight="1" x14ac:dyDescent="0.25">
      <c r="A55" s="126">
        <v>8</v>
      </c>
      <c r="B55" s="124" t="s">
        <v>22</v>
      </c>
      <c r="C55" s="5" t="s">
        <v>38</v>
      </c>
      <c r="D55" s="26" t="s">
        <v>154</v>
      </c>
      <c r="E55" s="8" t="s">
        <v>39</v>
      </c>
      <c r="F55" s="8" t="s">
        <v>40</v>
      </c>
      <c r="G55" s="14" t="s">
        <v>61</v>
      </c>
      <c r="H55" s="74">
        <v>2851898</v>
      </c>
      <c r="I55" s="84">
        <v>2639155</v>
      </c>
      <c r="J55" s="84">
        <f>2560067+845988</f>
        <v>3406055</v>
      </c>
      <c r="K55" s="68">
        <f t="shared" si="0"/>
        <v>8897108</v>
      </c>
      <c r="L55" s="124" t="s">
        <v>22</v>
      </c>
    </row>
    <row r="56" spans="1:14" ht="66.75" customHeight="1" x14ac:dyDescent="0.25">
      <c r="A56" s="127"/>
      <c r="B56" s="125"/>
      <c r="C56" s="5" t="s">
        <v>153</v>
      </c>
      <c r="D56" s="26" t="s">
        <v>154</v>
      </c>
      <c r="E56" s="8" t="s">
        <v>39</v>
      </c>
      <c r="F56" s="8" t="s">
        <v>40</v>
      </c>
      <c r="G56" s="14" t="s">
        <v>61</v>
      </c>
      <c r="H56" s="99">
        <v>0</v>
      </c>
      <c r="I56" s="85">
        <v>0</v>
      </c>
      <c r="J56" s="85">
        <v>0</v>
      </c>
      <c r="K56" s="85">
        <v>0</v>
      </c>
      <c r="L56" s="125"/>
    </row>
    <row r="57" spans="1:14" ht="58.5" customHeight="1" x14ac:dyDescent="0.25">
      <c r="A57" s="109">
        <v>9</v>
      </c>
      <c r="B57" s="107" t="s">
        <v>23</v>
      </c>
      <c r="C57" s="48" t="s">
        <v>24</v>
      </c>
      <c r="D57" s="5" t="s">
        <v>59</v>
      </c>
      <c r="E57" s="8" t="s">
        <v>39</v>
      </c>
      <c r="F57" s="8" t="s">
        <v>40</v>
      </c>
      <c r="G57" s="12" t="s">
        <v>62</v>
      </c>
      <c r="H57" s="74">
        <v>33409</v>
      </c>
      <c r="I57" s="84">
        <v>152297</v>
      </c>
      <c r="J57" s="85">
        <v>0</v>
      </c>
      <c r="K57" s="68">
        <f t="shared" si="0"/>
        <v>185706</v>
      </c>
      <c r="L57" s="112" t="s">
        <v>23</v>
      </c>
    </row>
    <row r="58" spans="1:14" ht="51.75" customHeight="1" x14ac:dyDescent="0.25">
      <c r="A58" s="110"/>
      <c r="B58" s="108"/>
      <c r="C58" s="5" t="s">
        <v>25</v>
      </c>
      <c r="D58" s="5" t="s">
        <v>59</v>
      </c>
      <c r="E58" s="8" t="s">
        <v>39</v>
      </c>
      <c r="F58" s="8" t="s">
        <v>40</v>
      </c>
      <c r="G58" s="12" t="s">
        <v>62</v>
      </c>
      <c r="H58" s="74">
        <v>73450</v>
      </c>
      <c r="I58" s="84">
        <v>33503</v>
      </c>
      <c r="J58" s="85">
        <v>0</v>
      </c>
      <c r="K58" s="68">
        <f t="shared" si="0"/>
        <v>106953</v>
      </c>
      <c r="L58" s="112"/>
    </row>
    <row r="59" spans="1:14" ht="84.75" customHeight="1" x14ac:dyDescent="0.25">
      <c r="A59" s="110"/>
      <c r="B59" s="108"/>
      <c r="C59" s="5" t="s">
        <v>26</v>
      </c>
      <c r="D59" s="5" t="s">
        <v>59</v>
      </c>
      <c r="E59" s="8" t="s">
        <v>39</v>
      </c>
      <c r="F59" s="8" t="s">
        <v>40</v>
      </c>
      <c r="G59" s="12" t="s">
        <v>62</v>
      </c>
      <c r="H59" s="85">
        <v>0</v>
      </c>
      <c r="I59" s="85">
        <v>0</v>
      </c>
      <c r="J59" s="85">
        <v>0</v>
      </c>
      <c r="K59" s="85">
        <v>0</v>
      </c>
      <c r="L59" s="112"/>
    </row>
    <row r="60" spans="1:14" ht="22.5" customHeight="1" x14ac:dyDescent="0.25">
      <c r="A60" s="122" t="s">
        <v>10</v>
      </c>
      <c r="B60" s="122"/>
      <c r="C60" s="122"/>
      <c r="D60" s="122"/>
      <c r="E60" s="122"/>
      <c r="F60" s="122"/>
      <c r="G60" s="122"/>
      <c r="H60" s="51">
        <v>118764900</v>
      </c>
      <c r="I60" s="51">
        <v>135676256</v>
      </c>
      <c r="J60" s="51">
        <f t="shared" ref="J60" si="1">SUM(J13:J59)</f>
        <v>131028151</v>
      </c>
      <c r="K60" s="56">
        <v>385469307</v>
      </c>
      <c r="L60" s="111"/>
      <c r="N60" t="e">
        <f>K13+K14+K15+K16+K17+K18+K19+K20+K22+K23+K24+K25+K26+K27+K28+K29+K30+K31+K32+K33+K34+K35+K36+K37+K38+K39+K40+K42+K43+K44+K45+K46+K47+K48+K49+K50+K51+K52+K53+K54+K55+K56+K57+K58</f>
        <v>#VALUE!</v>
      </c>
    </row>
    <row r="61" spans="1:14" ht="15.75" hidden="1" customHeight="1" x14ac:dyDescent="0.25">
      <c r="A61" s="17"/>
      <c r="B61" s="17"/>
      <c r="C61" s="17"/>
      <c r="D61" s="17"/>
      <c r="E61" s="17"/>
      <c r="F61" s="17"/>
      <c r="G61" s="5"/>
      <c r="H61" s="52">
        <f>SUM(H15:H60)</f>
        <v>208173464</v>
      </c>
      <c r="I61" s="52"/>
      <c r="J61" s="52"/>
      <c r="K61" s="51">
        <f t="shared" ref="K61:K65" si="2">SUM(H61:J61)</f>
        <v>208173464</v>
      </c>
      <c r="L61" s="111"/>
    </row>
    <row r="62" spans="1:14" ht="16.5" customHeight="1" x14ac:dyDescent="0.25">
      <c r="A62" s="123" t="s">
        <v>156</v>
      </c>
      <c r="B62" s="123"/>
      <c r="C62" s="123"/>
      <c r="D62" s="123"/>
      <c r="E62" s="123"/>
      <c r="F62" s="123"/>
      <c r="G62" s="123"/>
      <c r="H62" s="52">
        <v>53438500</v>
      </c>
      <c r="I62" s="53">
        <v>52280380</v>
      </c>
      <c r="J62" s="52">
        <v>60969900</v>
      </c>
      <c r="K62" s="51">
        <v>166688780</v>
      </c>
      <c r="L62" s="111"/>
    </row>
    <row r="63" spans="1:14" ht="15" customHeight="1" x14ac:dyDescent="0.25">
      <c r="A63" s="123" t="s">
        <v>11</v>
      </c>
      <c r="B63" s="123"/>
      <c r="C63" s="123"/>
      <c r="D63" s="123"/>
      <c r="E63" s="123"/>
      <c r="F63" s="123"/>
      <c r="G63" s="123"/>
      <c r="H63" s="52">
        <v>0</v>
      </c>
      <c r="I63" s="52">
        <v>0</v>
      </c>
      <c r="J63" s="52">
        <v>0</v>
      </c>
      <c r="K63" s="51" t="s">
        <v>141</v>
      </c>
      <c r="L63" s="111"/>
    </row>
    <row r="64" spans="1:14" ht="18" customHeight="1" x14ac:dyDescent="0.25">
      <c r="A64" s="123" t="s">
        <v>37</v>
      </c>
      <c r="B64" s="123"/>
      <c r="C64" s="123"/>
      <c r="D64" s="123"/>
      <c r="E64" s="123"/>
      <c r="F64" s="123"/>
      <c r="G64" s="123"/>
      <c r="H64" s="52">
        <f>H60-H62</f>
        <v>65326400</v>
      </c>
      <c r="I64" s="52">
        <f>I60-I62</f>
        <v>83395876</v>
      </c>
      <c r="J64" s="52">
        <f>J60-J62</f>
        <v>70058251</v>
      </c>
      <c r="K64" s="51">
        <v>218780527</v>
      </c>
      <c r="L64" s="111"/>
    </row>
    <row r="65" spans="1:12" ht="23.25" hidden="1" customHeight="1" x14ac:dyDescent="0.25">
      <c r="A65" s="147" t="s">
        <v>9</v>
      </c>
      <c r="B65" s="147"/>
      <c r="C65" s="147"/>
      <c r="D65" s="147"/>
      <c r="E65" s="147"/>
      <c r="F65" s="147"/>
      <c r="G65" s="147"/>
      <c r="H65" s="52"/>
      <c r="I65" s="50"/>
      <c r="J65" s="52"/>
      <c r="K65" s="49">
        <f t="shared" si="2"/>
        <v>0</v>
      </c>
      <c r="L65" s="111"/>
    </row>
    <row r="66" spans="1:12" ht="20.25" customHeight="1" x14ac:dyDescent="0.25">
      <c r="A66" s="123" t="s">
        <v>12</v>
      </c>
      <c r="B66" s="123"/>
      <c r="C66" s="123"/>
      <c r="D66" s="123"/>
      <c r="E66" s="123"/>
      <c r="F66" s="123"/>
      <c r="G66" s="123"/>
      <c r="H66" s="52">
        <v>0</v>
      </c>
      <c r="I66" s="52">
        <v>0</v>
      </c>
      <c r="J66" s="52">
        <v>0</v>
      </c>
      <c r="K66" s="52">
        <f>SUM(H66:J66)</f>
        <v>0</v>
      </c>
      <c r="L66" s="111"/>
    </row>
    <row r="67" spans="1:12" ht="60.75" customHeight="1" x14ac:dyDescent="0.25">
      <c r="A67" s="136" t="s">
        <v>160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1:12" ht="3.75" customHeight="1" x14ac:dyDescent="0.25"/>
    <row r="69" spans="1:12" ht="22.5" customHeight="1" x14ac:dyDescent="0.25">
      <c r="J69" s="6" t="s">
        <v>73</v>
      </c>
      <c r="K69" s="6"/>
      <c r="L69" s="7"/>
    </row>
    <row r="70" spans="1:12" ht="63.75" customHeight="1" x14ac:dyDescent="0.25">
      <c r="J70" s="105" t="s">
        <v>161</v>
      </c>
      <c r="K70" s="105"/>
      <c r="L70" s="105"/>
    </row>
    <row r="71" spans="1:12" ht="10.5" customHeight="1" x14ac:dyDescent="0.25">
      <c r="J71" s="1"/>
      <c r="K71" s="1"/>
      <c r="L71" s="2"/>
    </row>
    <row r="72" spans="1:12" ht="18.75" x14ac:dyDescent="0.3">
      <c r="A72" s="146" t="s">
        <v>74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</row>
    <row r="73" spans="1:12" ht="72" customHeight="1" x14ac:dyDescent="0.25">
      <c r="A73" s="30" t="s">
        <v>0</v>
      </c>
      <c r="B73" s="134" t="s">
        <v>75</v>
      </c>
      <c r="C73" s="134"/>
      <c r="D73" s="134"/>
      <c r="E73" s="134"/>
      <c r="F73" s="134"/>
      <c r="G73" s="31" t="s">
        <v>76</v>
      </c>
      <c r="H73" s="31" t="s">
        <v>77</v>
      </c>
      <c r="I73" s="31" t="s">
        <v>5</v>
      </c>
      <c r="J73" s="31" t="s">
        <v>6</v>
      </c>
      <c r="K73" s="31" t="s">
        <v>7</v>
      </c>
      <c r="L73" s="31" t="s">
        <v>78</v>
      </c>
    </row>
    <row r="74" spans="1:12" ht="15.75" x14ac:dyDescent="0.25">
      <c r="A74" s="29">
        <v>1</v>
      </c>
      <c r="B74" s="135">
        <v>2</v>
      </c>
      <c r="C74" s="135"/>
      <c r="D74" s="135"/>
      <c r="E74" s="135"/>
      <c r="F74" s="135"/>
      <c r="G74" s="32">
        <v>3</v>
      </c>
      <c r="H74" s="29">
        <v>4</v>
      </c>
      <c r="I74" s="32">
        <v>5</v>
      </c>
      <c r="J74" s="32">
        <v>6</v>
      </c>
      <c r="K74" s="32">
        <v>9</v>
      </c>
      <c r="L74" s="32">
        <v>10</v>
      </c>
    </row>
    <row r="75" spans="1:12" ht="15.75" customHeight="1" x14ac:dyDescent="0.25">
      <c r="A75" s="137" t="s">
        <v>79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9"/>
    </row>
    <row r="76" spans="1:12" ht="15.75" x14ac:dyDescent="0.25">
      <c r="A76" s="33">
        <v>1</v>
      </c>
      <c r="B76" s="140" t="s">
        <v>80</v>
      </c>
      <c r="C76" s="141"/>
      <c r="D76" s="141"/>
      <c r="E76" s="141"/>
      <c r="F76" s="142"/>
      <c r="G76" s="33" t="s">
        <v>8</v>
      </c>
      <c r="H76" s="33">
        <v>0</v>
      </c>
      <c r="I76" s="51">
        <v>118764900</v>
      </c>
      <c r="J76" s="51">
        <v>135676256</v>
      </c>
      <c r="K76" s="51">
        <v>131028151</v>
      </c>
      <c r="L76" s="56">
        <v>385469307</v>
      </c>
    </row>
    <row r="77" spans="1:12" ht="15.75" x14ac:dyDescent="0.25">
      <c r="A77" s="143" t="s">
        <v>81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</row>
    <row r="78" spans="1:12" ht="15.75" x14ac:dyDescent="0.25">
      <c r="A78" s="32">
        <v>1</v>
      </c>
      <c r="B78" s="149" t="s">
        <v>82</v>
      </c>
      <c r="C78" s="149"/>
      <c r="D78" s="149"/>
      <c r="E78" s="149"/>
      <c r="F78" s="149"/>
      <c r="G78" s="32" t="s">
        <v>83</v>
      </c>
      <c r="H78" s="32">
        <v>0</v>
      </c>
      <c r="I78" s="32">
        <v>0</v>
      </c>
      <c r="J78" s="34">
        <v>3</v>
      </c>
      <c r="K78" s="34">
        <v>5</v>
      </c>
      <c r="L78" s="34">
        <v>14</v>
      </c>
    </row>
    <row r="79" spans="1:12" ht="15.75" x14ac:dyDescent="0.25">
      <c r="A79" s="32">
        <v>2</v>
      </c>
      <c r="B79" s="148" t="s">
        <v>84</v>
      </c>
      <c r="C79" s="148"/>
      <c r="D79" s="148"/>
      <c r="E79" s="148"/>
      <c r="F79" s="148"/>
      <c r="G79" s="32" t="s">
        <v>83</v>
      </c>
      <c r="H79" s="32">
        <v>0</v>
      </c>
      <c r="I79" s="32">
        <v>77</v>
      </c>
      <c r="J79" s="35">
        <v>124</v>
      </c>
      <c r="K79" s="35">
        <v>124</v>
      </c>
      <c r="L79" s="32">
        <v>201</v>
      </c>
    </row>
    <row r="80" spans="1:12" ht="15.75" x14ac:dyDescent="0.25">
      <c r="A80" s="32">
        <v>3</v>
      </c>
      <c r="B80" s="149" t="s">
        <v>85</v>
      </c>
      <c r="C80" s="149"/>
      <c r="D80" s="149"/>
      <c r="E80" s="149"/>
      <c r="F80" s="149"/>
      <c r="G80" s="32" t="s">
        <v>83</v>
      </c>
      <c r="H80" s="32">
        <v>0</v>
      </c>
      <c r="I80" s="32">
        <v>250</v>
      </c>
      <c r="J80" s="35">
        <v>80</v>
      </c>
      <c r="K80" s="35">
        <v>80</v>
      </c>
      <c r="L80" s="32">
        <v>330</v>
      </c>
    </row>
    <row r="81" spans="1:12" ht="15.75" x14ac:dyDescent="0.25">
      <c r="A81" s="32">
        <v>4</v>
      </c>
      <c r="B81" s="150" t="s">
        <v>86</v>
      </c>
      <c r="C81" s="150"/>
      <c r="D81" s="150"/>
      <c r="E81" s="150"/>
      <c r="F81" s="150"/>
      <c r="G81" s="32" t="s">
        <v>83</v>
      </c>
      <c r="H81" s="32">
        <v>0</v>
      </c>
      <c r="I81" s="32">
        <v>8</v>
      </c>
      <c r="J81" s="32">
        <v>6</v>
      </c>
      <c r="K81" s="32">
        <v>6</v>
      </c>
      <c r="L81" s="32">
        <v>32</v>
      </c>
    </row>
    <row r="82" spans="1:12" ht="15.75" x14ac:dyDescent="0.25">
      <c r="A82" s="32">
        <v>5</v>
      </c>
      <c r="B82" s="150" t="s">
        <v>87</v>
      </c>
      <c r="C82" s="150"/>
      <c r="D82" s="150"/>
      <c r="E82" s="150"/>
      <c r="F82" s="150"/>
      <c r="G82" s="32" t="s">
        <v>83</v>
      </c>
      <c r="H82" s="32">
        <v>0</v>
      </c>
      <c r="I82" s="34">
        <v>30</v>
      </c>
      <c r="J82" s="36">
        <v>40</v>
      </c>
      <c r="K82" s="36">
        <v>40</v>
      </c>
      <c r="L82" s="34">
        <v>76</v>
      </c>
    </row>
    <row r="83" spans="1:12" ht="15.75" x14ac:dyDescent="0.25">
      <c r="A83" s="32">
        <v>6</v>
      </c>
      <c r="B83" s="148" t="s">
        <v>88</v>
      </c>
      <c r="C83" s="148"/>
      <c r="D83" s="148"/>
      <c r="E83" s="148"/>
      <c r="F83" s="148"/>
      <c r="G83" s="32" t="s">
        <v>83</v>
      </c>
      <c r="H83" s="32">
        <v>0</v>
      </c>
      <c r="I83" s="32">
        <v>50</v>
      </c>
      <c r="J83" s="35">
        <v>50</v>
      </c>
      <c r="K83" s="35">
        <v>50</v>
      </c>
      <c r="L83" s="32">
        <v>100</v>
      </c>
    </row>
    <row r="84" spans="1:12" ht="15.75" x14ac:dyDescent="0.25">
      <c r="A84" s="32">
        <v>7</v>
      </c>
      <c r="B84" s="148" t="s">
        <v>89</v>
      </c>
      <c r="C84" s="148"/>
      <c r="D84" s="148"/>
      <c r="E84" s="148"/>
      <c r="F84" s="148"/>
      <c r="G84" s="32" t="s">
        <v>83</v>
      </c>
      <c r="H84" s="32">
        <v>0</v>
      </c>
      <c r="I84" s="32">
        <v>5</v>
      </c>
      <c r="J84" s="35">
        <v>3</v>
      </c>
      <c r="K84" s="35">
        <v>3</v>
      </c>
      <c r="L84" s="32">
        <v>8</v>
      </c>
    </row>
    <row r="85" spans="1:12" ht="15.75" x14ac:dyDescent="0.25">
      <c r="A85" s="32">
        <v>8</v>
      </c>
      <c r="B85" s="148" t="s">
        <v>90</v>
      </c>
      <c r="C85" s="148"/>
      <c r="D85" s="148"/>
      <c r="E85" s="148"/>
      <c r="F85" s="148"/>
      <c r="G85" s="32" t="s">
        <v>83</v>
      </c>
      <c r="H85" s="32">
        <v>0</v>
      </c>
      <c r="I85" s="32">
        <v>32</v>
      </c>
      <c r="J85" s="35">
        <v>0</v>
      </c>
      <c r="K85" s="35">
        <v>0</v>
      </c>
      <c r="L85" s="32">
        <v>32</v>
      </c>
    </row>
    <row r="86" spans="1:12" ht="15.75" x14ac:dyDescent="0.25">
      <c r="A86" s="32">
        <v>9</v>
      </c>
      <c r="B86" s="149" t="s">
        <v>91</v>
      </c>
      <c r="C86" s="149"/>
      <c r="D86" s="149"/>
      <c r="E86" s="149"/>
      <c r="F86" s="149"/>
      <c r="G86" s="32" t="s">
        <v>83</v>
      </c>
      <c r="H86" s="32">
        <v>0</v>
      </c>
      <c r="I86" s="32">
        <v>7920</v>
      </c>
      <c r="J86" s="35">
        <v>648</v>
      </c>
      <c r="K86" s="35">
        <v>648</v>
      </c>
      <c r="L86" s="32"/>
    </row>
    <row r="87" spans="1:12" ht="15.75" x14ac:dyDescent="0.25">
      <c r="A87" s="33">
        <v>10</v>
      </c>
      <c r="B87" s="149" t="s">
        <v>92</v>
      </c>
      <c r="C87" s="149"/>
      <c r="D87" s="149"/>
      <c r="E87" s="149"/>
      <c r="F87" s="149"/>
      <c r="G87" s="32" t="s">
        <v>83</v>
      </c>
      <c r="H87" s="32">
        <v>0</v>
      </c>
      <c r="I87" s="32">
        <v>332</v>
      </c>
      <c r="J87" s="35">
        <v>332</v>
      </c>
      <c r="K87" s="35">
        <v>332</v>
      </c>
      <c r="L87" s="32">
        <v>664</v>
      </c>
    </row>
    <row r="88" spans="1:12" ht="15.75" x14ac:dyDescent="0.25">
      <c r="A88" s="33">
        <v>11</v>
      </c>
      <c r="B88" s="148" t="s">
        <v>93</v>
      </c>
      <c r="C88" s="148"/>
      <c r="D88" s="148"/>
      <c r="E88" s="148"/>
      <c r="F88" s="148"/>
      <c r="G88" s="32" t="s">
        <v>94</v>
      </c>
      <c r="H88" s="32">
        <v>0</v>
      </c>
      <c r="I88" s="32">
        <v>0</v>
      </c>
      <c r="J88" s="35">
        <v>40</v>
      </c>
      <c r="K88" s="35">
        <v>40</v>
      </c>
      <c r="L88" s="32">
        <v>40</v>
      </c>
    </row>
    <row r="89" spans="1:12" ht="15.75" x14ac:dyDescent="0.25">
      <c r="A89" s="33">
        <v>12</v>
      </c>
      <c r="B89" s="148" t="s">
        <v>95</v>
      </c>
      <c r="C89" s="148"/>
      <c r="D89" s="148"/>
      <c r="E89" s="148"/>
      <c r="F89" s="148"/>
      <c r="G89" s="32" t="s">
        <v>83</v>
      </c>
      <c r="H89" s="32">
        <v>0</v>
      </c>
      <c r="I89" s="32">
        <v>192</v>
      </c>
      <c r="J89" s="35">
        <v>95</v>
      </c>
      <c r="K89" s="35">
        <v>95</v>
      </c>
      <c r="L89" s="32">
        <v>287</v>
      </c>
    </row>
    <row r="90" spans="1:12" ht="15.75" x14ac:dyDescent="0.25">
      <c r="A90" s="32">
        <v>13</v>
      </c>
      <c r="B90" s="149" t="s">
        <v>96</v>
      </c>
      <c r="C90" s="149"/>
      <c r="D90" s="149"/>
      <c r="E90" s="149"/>
      <c r="F90" s="149"/>
      <c r="G90" s="32" t="s">
        <v>83</v>
      </c>
      <c r="H90" s="32">
        <v>0</v>
      </c>
      <c r="I90" s="32">
        <v>1500</v>
      </c>
      <c r="J90" s="32">
        <v>1762</v>
      </c>
      <c r="K90" s="32">
        <v>1762</v>
      </c>
      <c r="L90" s="32">
        <v>3262</v>
      </c>
    </row>
    <row r="91" spans="1:12" ht="15.75" x14ac:dyDescent="0.25">
      <c r="A91" s="32">
        <v>11</v>
      </c>
      <c r="B91" s="148" t="s">
        <v>97</v>
      </c>
      <c r="C91" s="148"/>
      <c r="D91" s="148"/>
      <c r="E91" s="148"/>
      <c r="F91" s="148"/>
      <c r="G91" s="148"/>
      <c r="H91" s="32" t="s">
        <v>83</v>
      </c>
      <c r="I91" s="32">
        <v>0</v>
      </c>
      <c r="J91" s="32">
        <v>70</v>
      </c>
      <c r="K91" s="32">
        <v>70</v>
      </c>
      <c r="L91" s="32">
        <v>70</v>
      </c>
    </row>
    <row r="92" spans="1:12" ht="15.75" x14ac:dyDescent="0.25">
      <c r="A92" s="32">
        <v>14</v>
      </c>
      <c r="B92" s="149" t="s">
        <v>98</v>
      </c>
      <c r="C92" s="149"/>
      <c r="D92" s="149"/>
      <c r="E92" s="149"/>
      <c r="F92" s="149"/>
      <c r="G92" s="32" t="s">
        <v>83</v>
      </c>
      <c r="H92" s="32">
        <v>0</v>
      </c>
      <c r="I92" s="32">
        <v>0</v>
      </c>
      <c r="J92" s="35">
        <v>5</v>
      </c>
      <c r="K92" s="35">
        <v>5</v>
      </c>
      <c r="L92" s="32">
        <v>5</v>
      </c>
    </row>
    <row r="93" spans="1:12" ht="15.75" x14ac:dyDescent="0.25">
      <c r="A93" s="32">
        <v>15</v>
      </c>
      <c r="B93" s="149" t="s">
        <v>99</v>
      </c>
      <c r="C93" s="149"/>
      <c r="D93" s="149"/>
      <c r="E93" s="149"/>
      <c r="F93" s="149"/>
      <c r="G93" s="32" t="s">
        <v>83</v>
      </c>
      <c r="H93" s="32">
        <v>0</v>
      </c>
      <c r="I93" s="32">
        <v>5</v>
      </c>
      <c r="J93" s="35">
        <v>17</v>
      </c>
      <c r="K93" s="35">
        <v>17</v>
      </c>
      <c r="L93" s="32">
        <v>22</v>
      </c>
    </row>
    <row r="94" spans="1:12" ht="15.75" x14ac:dyDescent="0.25">
      <c r="A94" s="32">
        <v>16</v>
      </c>
      <c r="B94" s="149" t="s">
        <v>100</v>
      </c>
      <c r="C94" s="149"/>
      <c r="D94" s="149"/>
      <c r="E94" s="149"/>
      <c r="F94" s="149"/>
      <c r="G94" s="32" t="s">
        <v>83</v>
      </c>
      <c r="H94" s="32">
        <v>0</v>
      </c>
      <c r="I94" s="32">
        <v>0</v>
      </c>
      <c r="J94" s="35">
        <v>0</v>
      </c>
      <c r="K94" s="35">
        <v>0</v>
      </c>
      <c r="L94" s="32">
        <v>0</v>
      </c>
    </row>
    <row r="95" spans="1:12" ht="15.75" x14ac:dyDescent="0.25">
      <c r="A95" s="32">
        <v>17</v>
      </c>
      <c r="B95" s="148" t="s">
        <v>101</v>
      </c>
      <c r="C95" s="148"/>
      <c r="D95" s="148"/>
      <c r="E95" s="148"/>
      <c r="F95" s="148"/>
      <c r="G95" s="32" t="s">
        <v>83</v>
      </c>
      <c r="H95" s="32">
        <v>0</v>
      </c>
      <c r="I95" s="32">
        <v>5</v>
      </c>
      <c r="J95" s="35">
        <v>6</v>
      </c>
      <c r="K95" s="35">
        <v>6</v>
      </c>
      <c r="L95" s="32">
        <v>11</v>
      </c>
    </row>
    <row r="96" spans="1:12" ht="15.75" x14ac:dyDescent="0.25">
      <c r="A96" s="32">
        <v>18</v>
      </c>
      <c r="B96" s="148" t="s">
        <v>102</v>
      </c>
      <c r="C96" s="148"/>
      <c r="D96" s="148"/>
      <c r="E96" s="148"/>
      <c r="F96" s="148"/>
      <c r="G96" s="32" t="s">
        <v>83</v>
      </c>
      <c r="H96" s="32">
        <v>0</v>
      </c>
      <c r="I96" s="32">
        <v>23</v>
      </c>
      <c r="J96" s="35">
        <v>20</v>
      </c>
      <c r="K96" s="35">
        <v>20</v>
      </c>
      <c r="L96" s="32">
        <v>43</v>
      </c>
    </row>
    <row r="97" spans="1:12" ht="15.75" x14ac:dyDescent="0.25">
      <c r="A97" s="32">
        <v>19</v>
      </c>
      <c r="B97" s="148" t="s">
        <v>103</v>
      </c>
      <c r="C97" s="148"/>
      <c r="D97" s="148"/>
      <c r="E97" s="148"/>
      <c r="F97" s="148"/>
      <c r="G97" s="32" t="s">
        <v>83</v>
      </c>
      <c r="H97" s="32">
        <v>0</v>
      </c>
      <c r="I97" s="32">
        <v>3</v>
      </c>
      <c r="J97" s="35">
        <v>4</v>
      </c>
      <c r="K97" s="35">
        <v>4</v>
      </c>
      <c r="L97" s="32">
        <v>7</v>
      </c>
    </row>
    <row r="98" spans="1:12" ht="15.75" x14ac:dyDescent="0.25">
      <c r="A98" s="32">
        <v>20</v>
      </c>
      <c r="B98" s="148" t="s">
        <v>104</v>
      </c>
      <c r="C98" s="148"/>
      <c r="D98" s="148"/>
      <c r="E98" s="148"/>
      <c r="F98" s="148"/>
      <c r="G98" s="32" t="s">
        <v>83</v>
      </c>
      <c r="H98" s="32">
        <v>0</v>
      </c>
      <c r="I98" s="32">
        <v>11</v>
      </c>
      <c r="J98" s="35">
        <f>5+1</f>
        <v>6</v>
      </c>
      <c r="K98" s="35">
        <f>5+1</f>
        <v>6</v>
      </c>
      <c r="L98" s="32">
        <v>17</v>
      </c>
    </row>
    <row r="99" spans="1:12" ht="15.75" x14ac:dyDescent="0.25">
      <c r="A99" s="151" t="s">
        <v>105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3"/>
    </row>
    <row r="100" spans="1:12" ht="62.25" customHeight="1" x14ac:dyDescent="0.25">
      <c r="A100" s="32">
        <v>1</v>
      </c>
      <c r="B100" s="154" t="s">
        <v>106</v>
      </c>
      <c r="C100" s="155"/>
      <c r="D100" s="155"/>
      <c r="E100" s="155"/>
      <c r="F100" s="155"/>
      <c r="G100" s="32" t="s">
        <v>107</v>
      </c>
      <c r="H100" s="32">
        <v>100</v>
      </c>
      <c r="I100" s="32">
        <v>100</v>
      </c>
      <c r="J100" s="35">
        <v>100</v>
      </c>
      <c r="K100" s="32">
        <v>100</v>
      </c>
      <c r="L100" s="32">
        <v>100</v>
      </c>
    </row>
    <row r="101" spans="1:12" ht="15.75" x14ac:dyDescent="0.25">
      <c r="A101" s="151" t="s">
        <v>108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3"/>
    </row>
    <row r="102" spans="1:12" ht="15.75" x14ac:dyDescent="0.25">
      <c r="A102" s="33">
        <v>1</v>
      </c>
      <c r="B102" s="149" t="s">
        <v>109</v>
      </c>
      <c r="C102" s="149"/>
      <c r="D102" s="149"/>
      <c r="E102" s="149"/>
      <c r="F102" s="149"/>
      <c r="G102" s="32" t="s">
        <v>107</v>
      </c>
      <c r="H102" s="32">
        <v>0</v>
      </c>
      <c r="I102" s="32">
        <v>100</v>
      </c>
      <c r="J102" s="35">
        <v>100</v>
      </c>
      <c r="K102" s="35">
        <v>100</v>
      </c>
      <c r="L102" s="32">
        <v>100</v>
      </c>
    </row>
    <row r="103" spans="1:12" ht="15.75" x14ac:dyDescent="0.25">
      <c r="A103" s="32">
        <v>2</v>
      </c>
      <c r="B103" s="148" t="s">
        <v>110</v>
      </c>
      <c r="C103" s="148"/>
      <c r="D103" s="148"/>
      <c r="E103" s="148"/>
      <c r="F103" s="148"/>
      <c r="G103" s="32" t="s">
        <v>107</v>
      </c>
      <c r="H103" s="32">
        <v>0</v>
      </c>
      <c r="I103" s="32">
        <v>100</v>
      </c>
      <c r="J103" s="35">
        <v>100</v>
      </c>
      <c r="K103" s="35">
        <v>100</v>
      </c>
      <c r="L103" s="32">
        <v>100</v>
      </c>
    </row>
    <row r="104" spans="1:12" ht="15.75" x14ac:dyDescent="0.25">
      <c r="A104" s="32">
        <v>3</v>
      </c>
      <c r="B104" s="148" t="s">
        <v>111</v>
      </c>
      <c r="C104" s="148"/>
      <c r="D104" s="148"/>
      <c r="E104" s="148"/>
      <c r="F104" s="148"/>
      <c r="G104" s="32" t="s">
        <v>107</v>
      </c>
      <c r="H104" s="32">
        <v>0</v>
      </c>
      <c r="I104" s="32">
        <v>0</v>
      </c>
      <c r="J104" s="35">
        <v>0</v>
      </c>
      <c r="K104" s="35">
        <v>0</v>
      </c>
      <c r="L104" s="32">
        <v>100</v>
      </c>
    </row>
    <row r="105" spans="1:12" ht="15.75" x14ac:dyDescent="0.25">
      <c r="A105" s="32">
        <v>4</v>
      </c>
      <c r="B105" s="148" t="s">
        <v>112</v>
      </c>
      <c r="C105" s="148"/>
      <c r="D105" s="148"/>
      <c r="E105" s="148"/>
      <c r="F105" s="148"/>
      <c r="G105" s="32" t="s">
        <v>107</v>
      </c>
      <c r="H105" s="32">
        <v>0</v>
      </c>
      <c r="I105" s="32">
        <v>100</v>
      </c>
      <c r="J105" s="35">
        <v>100</v>
      </c>
      <c r="K105" s="35">
        <v>100</v>
      </c>
      <c r="L105" s="32">
        <v>100</v>
      </c>
    </row>
    <row r="106" spans="1:12" ht="15.75" x14ac:dyDescent="0.25">
      <c r="A106" s="32">
        <v>5</v>
      </c>
      <c r="B106" s="148" t="s">
        <v>113</v>
      </c>
      <c r="C106" s="148"/>
      <c r="D106" s="148"/>
      <c r="E106" s="148"/>
      <c r="F106" s="148"/>
      <c r="G106" s="32" t="s">
        <v>107</v>
      </c>
      <c r="H106" s="32">
        <v>0</v>
      </c>
      <c r="I106" s="32">
        <v>30</v>
      </c>
      <c r="J106" s="35">
        <v>30</v>
      </c>
      <c r="K106" s="35">
        <v>30</v>
      </c>
      <c r="L106" s="32">
        <v>100</v>
      </c>
    </row>
    <row r="107" spans="1:12" ht="15.75" x14ac:dyDescent="0.25">
      <c r="A107" s="32">
        <v>6</v>
      </c>
      <c r="B107" s="148" t="s">
        <v>114</v>
      </c>
      <c r="C107" s="148"/>
      <c r="D107" s="148"/>
      <c r="E107" s="148"/>
      <c r="F107" s="148"/>
      <c r="G107" s="32" t="s">
        <v>107</v>
      </c>
      <c r="H107" s="32">
        <v>0</v>
      </c>
      <c r="I107" s="32">
        <v>100</v>
      </c>
      <c r="J107" s="35">
        <v>100</v>
      </c>
      <c r="K107" s="35">
        <v>100</v>
      </c>
      <c r="L107" s="32">
        <v>100</v>
      </c>
    </row>
    <row r="108" spans="1:12" ht="15.75" x14ac:dyDescent="0.25">
      <c r="A108" s="32">
        <v>7</v>
      </c>
      <c r="B108" s="148" t="s">
        <v>115</v>
      </c>
      <c r="C108" s="148"/>
      <c r="D108" s="148"/>
      <c r="E108" s="148"/>
      <c r="F108" s="148"/>
      <c r="G108" s="32" t="s">
        <v>107</v>
      </c>
      <c r="H108" s="32">
        <v>0</v>
      </c>
      <c r="I108" s="32">
        <v>100</v>
      </c>
      <c r="J108" s="35">
        <v>0</v>
      </c>
      <c r="K108" s="35">
        <v>0</v>
      </c>
      <c r="L108" s="32">
        <v>100</v>
      </c>
    </row>
    <row r="109" spans="1:12" ht="15.75" x14ac:dyDescent="0.25">
      <c r="A109" s="32">
        <v>9</v>
      </c>
      <c r="B109" s="148" t="s">
        <v>116</v>
      </c>
      <c r="C109" s="148"/>
      <c r="D109" s="148"/>
      <c r="E109" s="148"/>
      <c r="F109" s="148"/>
      <c r="G109" s="32" t="s">
        <v>107</v>
      </c>
      <c r="H109" s="32">
        <v>0</v>
      </c>
      <c r="I109" s="32">
        <v>100</v>
      </c>
      <c r="J109" s="35">
        <v>0</v>
      </c>
      <c r="K109" s="35">
        <v>0</v>
      </c>
      <c r="L109" s="32">
        <v>100</v>
      </c>
    </row>
    <row r="110" spans="1:12" ht="15.75" x14ac:dyDescent="0.25">
      <c r="A110" s="32">
        <v>10</v>
      </c>
      <c r="B110" s="148" t="s">
        <v>117</v>
      </c>
      <c r="C110" s="148"/>
      <c r="D110" s="148"/>
      <c r="E110" s="148"/>
      <c r="F110" s="148"/>
      <c r="G110" s="32" t="s">
        <v>107</v>
      </c>
      <c r="H110" s="32">
        <v>0</v>
      </c>
      <c r="I110" s="32">
        <v>100</v>
      </c>
      <c r="J110" s="35">
        <v>100</v>
      </c>
      <c r="K110" s="35">
        <v>100</v>
      </c>
      <c r="L110" s="32">
        <v>100</v>
      </c>
    </row>
    <row r="111" spans="1:12" ht="15.75" x14ac:dyDescent="0.25">
      <c r="A111" s="32">
        <v>11</v>
      </c>
      <c r="B111" s="148" t="s">
        <v>118</v>
      </c>
      <c r="C111" s="148"/>
      <c r="D111" s="148"/>
      <c r="E111" s="148"/>
      <c r="F111" s="148"/>
      <c r="G111" s="32" t="s">
        <v>107</v>
      </c>
      <c r="H111" s="32">
        <v>0</v>
      </c>
      <c r="I111" s="32">
        <v>100</v>
      </c>
      <c r="J111" s="35">
        <v>100</v>
      </c>
      <c r="K111" s="35">
        <v>100</v>
      </c>
      <c r="L111" s="32">
        <v>100</v>
      </c>
    </row>
    <row r="112" spans="1:12" ht="15.75" x14ac:dyDescent="0.25">
      <c r="A112" s="32">
        <v>12</v>
      </c>
      <c r="B112" s="148" t="s">
        <v>119</v>
      </c>
      <c r="C112" s="148"/>
      <c r="D112" s="148"/>
      <c r="E112" s="148"/>
      <c r="F112" s="148"/>
      <c r="G112" s="32" t="s">
        <v>107</v>
      </c>
      <c r="H112" s="32">
        <v>0</v>
      </c>
      <c r="I112" s="32">
        <v>0</v>
      </c>
      <c r="J112" s="35">
        <v>100</v>
      </c>
      <c r="K112" s="35">
        <v>100</v>
      </c>
      <c r="L112" s="32">
        <v>100</v>
      </c>
    </row>
    <row r="113" spans="1:12" ht="15.75" x14ac:dyDescent="0.25">
      <c r="A113" s="32">
        <v>13</v>
      </c>
      <c r="B113" s="154" t="s">
        <v>120</v>
      </c>
      <c r="C113" s="155"/>
      <c r="D113" s="155"/>
      <c r="E113" s="155"/>
      <c r="F113" s="156"/>
      <c r="G113" s="32" t="s">
        <v>107</v>
      </c>
      <c r="H113" s="32">
        <v>0</v>
      </c>
      <c r="I113" s="32">
        <v>100</v>
      </c>
      <c r="J113" s="35">
        <v>100</v>
      </c>
      <c r="K113" s="35">
        <v>100</v>
      </c>
      <c r="L113" s="32">
        <v>100</v>
      </c>
    </row>
    <row r="114" spans="1:12" ht="15.75" x14ac:dyDescent="0.25">
      <c r="A114" s="32">
        <v>14</v>
      </c>
      <c r="B114" s="149" t="s">
        <v>121</v>
      </c>
      <c r="C114" s="149"/>
      <c r="D114" s="149"/>
      <c r="E114" s="149"/>
      <c r="F114" s="149"/>
      <c r="G114" s="32" t="s">
        <v>122</v>
      </c>
      <c r="H114" s="32">
        <v>0</v>
      </c>
      <c r="I114" s="32">
        <v>170</v>
      </c>
      <c r="J114" s="32">
        <v>170</v>
      </c>
      <c r="K114" s="32">
        <v>170</v>
      </c>
      <c r="L114" s="32">
        <v>170</v>
      </c>
    </row>
    <row r="115" spans="1:12" ht="15.75" x14ac:dyDescent="0.25">
      <c r="A115" s="32">
        <v>11</v>
      </c>
      <c r="B115" s="157" t="s">
        <v>123</v>
      </c>
      <c r="C115" s="158"/>
      <c r="D115" s="158"/>
      <c r="E115" s="158"/>
      <c r="F115" s="158"/>
      <c r="G115" s="159"/>
      <c r="H115" s="32" t="s">
        <v>122</v>
      </c>
      <c r="I115" s="32">
        <v>0</v>
      </c>
      <c r="J115" s="32">
        <v>14</v>
      </c>
      <c r="K115" s="32">
        <v>14</v>
      </c>
      <c r="L115" s="32">
        <v>14</v>
      </c>
    </row>
    <row r="116" spans="1:12" ht="15.75" x14ac:dyDescent="0.25">
      <c r="A116" s="32">
        <v>15</v>
      </c>
      <c r="B116" s="148" t="s">
        <v>124</v>
      </c>
      <c r="C116" s="148"/>
      <c r="D116" s="148"/>
      <c r="E116" s="148"/>
      <c r="F116" s="148"/>
      <c r="G116" s="32" t="s">
        <v>107</v>
      </c>
      <c r="H116" s="32">
        <v>0</v>
      </c>
      <c r="I116" s="32">
        <v>60</v>
      </c>
      <c r="J116" s="35">
        <v>20</v>
      </c>
      <c r="K116" s="35">
        <v>20</v>
      </c>
      <c r="L116" s="32">
        <v>100</v>
      </c>
    </row>
    <row r="117" spans="1:12" ht="15.75" x14ac:dyDescent="0.25">
      <c r="A117" s="32">
        <v>16</v>
      </c>
      <c r="B117" s="148" t="s">
        <v>125</v>
      </c>
      <c r="C117" s="148"/>
      <c r="D117" s="148"/>
      <c r="E117" s="148"/>
      <c r="F117" s="148"/>
      <c r="G117" s="32" t="s">
        <v>107</v>
      </c>
      <c r="H117" s="32">
        <v>0</v>
      </c>
      <c r="I117" s="32">
        <v>100</v>
      </c>
      <c r="J117" s="35">
        <v>100</v>
      </c>
      <c r="K117" s="35">
        <v>100</v>
      </c>
      <c r="L117" s="32">
        <v>100</v>
      </c>
    </row>
    <row r="118" spans="1:12" ht="15.75" x14ac:dyDescent="0.25">
      <c r="A118" s="32">
        <v>17</v>
      </c>
      <c r="B118" s="148" t="s">
        <v>126</v>
      </c>
      <c r="C118" s="148"/>
      <c r="D118" s="148"/>
      <c r="E118" s="148"/>
      <c r="F118" s="148"/>
      <c r="G118" s="32" t="s">
        <v>107</v>
      </c>
      <c r="H118" s="32">
        <v>0</v>
      </c>
      <c r="I118" s="32">
        <v>0</v>
      </c>
      <c r="J118" s="35">
        <v>100</v>
      </c>
      <c r="K118" s="35">
        <v>100</v>
      </c>
      <c r="L118" s="32">
        <v>100</v>
      </c>
    </row>
    <row r="119" spans="1:12" ht="15.75" x14ac:dyDescent="0.25">
      <c r="A119" s="32">
        <v>18</v>
      </c>
      <c r="B119" s="148" t="s">
        <v>127</v>
      </c>
      <c r="C119" s="148"/>
      <c r="D119" s="148"/>
      <c r="E119" s="148"/>
      <c r="F119" s="148"/>
      <c r="G119" s="32" t="s">
        <v>107</v>
      </c>
      <c r="H119" s="32">
        <v>0</v>
      </c>
      <c r="I119" s="32">
        <v>50</v>
      </c>
      <c r="J119" s="35">
        <v>60</v>
      </c>
      <c r="K119" s="35">
        <v>60</v>
      </c>
      <c r="L119" s="32">
        <v>100</v>
      </c>
    </row>
    <row r="120" spans="1:12" ht="15.75" x14ac:dyDescent="0.25">
      <c r="A120" s="33">
        <v>19</v>
      </c>
      <c r="B120" s="148" t="s">
        <v>128</v>
      </c>
      <c r="C120" s="148"/>
      <c r="D120" s="148"/>
      <c r="E120" s="148"/>
      <c r="F120" s="148"/>
      <c r="G120" s="32" t="s">
        <v>107</v>
      </c>
      <c r="H120" s="32">
        <v>0</v>
      </c>
      <c r="I120" s="32">
        <v>40</v>
      </c>
      <c r="J120" s="35">
        <v>50</v>
      </c>
      <c r="K120" s="35">
        <v>30</v>
      </c>
      <c r="L120" s="32">
        <v>60</v>
      </c>
    </row>
    <row r="121" spans="1:12" ht="15.75" x14ac:dyDescent="0.25">
      <c r="A121" s="32">
        <v>20</v>
      </c>
      <c r="B121" s="148" t="s">
        <v>129</v>
      </c>
      <c r="C121" s="148"/>
      <c r="D121" s="148"/>
      <c r="E121" s="148"/>
      <c r="F121" s="148"/>
      <c r="G121" s="32" t="s">
        <v>107</v>
      </c>
      <c r="H121" s="32">
        <v>0</v>
      </c>
      <c r="I121" s="32">
        <v>100</v>
      </c>
      <c r="J121" s="35">
        <v>100</v>
      </c>
      <c r="K121" s="35">
        <v>100</v>
      </c>
      <c r="L121" s="32">
        <v>100</v>
      </c>
    </row>
    <row r="122" spans="1:12" ht="15.75" x14ac:dyDescent="0.25">
      <c r="A122" s="32">
        <v>21</v>
      </c>
      <c r="B122" s="148" t="s">
        <v>130</v>
      </c>
      <c r="C122" s="148"/>
      <c r="D122" s="148"/>
      <c r="E122" s="148"/>
      <c r="F122" s="148"/>
      <c r="G122" s="32" t="s">
        <v>107</v>
      </c>
      <c r="H122" s="32">
        <v>0</v>
      </c>
      <c r="I122" s="32">
        <v>70</v>
      </c>
      <c r="J122" s="35">
        <v>82</v>
      </c>
      <c r="K122" s="35">
        <v>82</v>
      </c>
      <c r="L122" s="32">
        <v>100</v>
      </c>
    </row>
    <row r="123" spans="1:12" ht="15.75" x14ac:dyDescent="0.25">
      <c r="A123" s="101"/>
      <c r="B123" s="102"/>
      <c r="C123" s="102"/>
      <c r="D123" s="102"/>
      <c r="E123" s="102"/>
      <c r="F123" s="102"/>
      <c r="G123" s="101"/>
      <c r="H123" s="101"/>
      <c r="I123" s="101"/>
      <c r="J123" s="101"/>
      <c r="K123" s="101"/>
      <c r="L123" s="101"/>
    </row>
    <row r="124" spans="1:12" ht="54.75" customHeight="1" x14ac:dyDescent="0.25">
      <c r="A124" s="136" t="s">
        <v>162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1:12" ht="53.25" customHeight="1" x14ac:dyDescent="0.25">
      <c r="A125" s="101"/>
      <c r="B125" s="102"/>
      <c r="C125" s="102"/>
      <c r="D125" s="102"/>
      <c r="E125" s="102"/>
      <c r="F125" s="102"/>
      <c r="G125" s="101"/>
      <c r="H125" s="101"/>
      <c r="I125" s="101"/>
      <c r="J125" s="101"/>
      <c r="K125" s="101"/>
      <c r="L125" s="101"/>
    </row>
    <row r="126" spans="1:12" x14ac:dyDescent="0.25">
      <c r="J126" s="6" t="s">
        <v>131</v>
      </c>
      <c r="K126" s="6"/>
      <c r="L126" s="7"/>
    </row>
    <row r="127" spans="1:12" ht="63" customHeight="1" x14ac:dyDescent="0.25">
      <c r="J127" s="105" t="s">
        <v>163</v>
      </c>
      <c r="K127" s="105"/>
      <c r="L127" s="105"/>
    </row>
    <row r="128" spans="1:12" ht="18.75" x14ac:dyDescent="0.3">
      <c r="A128" s="162" t="s">
        <v>132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</row>
    <row r="129" spans="1:12" ht="18.75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5" customHeight="1" x14ac:dyDescent="0.25">
      <c r="A130" s="163" t="s">
        <v>133</v>
      </c>
      <c r="B130" s="164"/>
      <c r="C130" s="165"/>
      <c r="D130" s="172" t="s">
        <v>134</v>
      </c>
      <c r="E130" s="173"/>
      <c r="F130" s="173"/>
      <c r="G130" s="173"/>
      <c r="H130" s="173"/>
      <c r="I130" s="174"/>
      <c r="J130" s="113" t="s">
        <v>135</v>
      </c>
    </row>
    <row r="131" spans="1:12" x14ac:dyDescent="0.25">
      <c r="A131" s="166"/>
      <c r="B131" s="167"/>
      <c r="C131" s="168"/>
      <c r="D131" s="175" t="s">
        <v>136</v>
      </c>
      <c r="E131" s="176"/>
      <c r="F131" s="175" t="s">
        <v>137</v>
      </c>
      <c r="G131" s="176"/>
      <c r="H131" s="175" t="s">
        <v>138</v>
      </c>
      <c r="I131" s="176"/>
      <c r="J131" s="114"/>
    </row>
    <row r="132" spans="1:12" x14ac:dyDescent="0.25">
      <c r="A132" s="166"/>
      <c r="B132" s="167"/>
      <c r="C132" s="168"/>
      <c r="D132" s="177"/>
      <c r="E132" s="178"/>
      <c r="F132" s="177"/>
      <c r="G132" s="178"/>
      <c r="H132" s="177"/>
      <c r="I132" s="178"/>
      <c r="J132" s="114"/>
    </row>
    <row r="133" spans="1:12" x14ac:dyDescent="0.25">
      <c r="A133" s="166"/>
      <c r="B133" s="167"/>
      <c r="C133" s="168"/>
      <c r="D133" s="163" t="s">
        <v>5</v>
      </c>
      <c r="E133" s="165"/>
      <c r="F133" s="179" t="s">
        <v>6</v>
      </c>
      <c r="G133" s="180"/>
      <c r="H133" s="179" t="s">
        <v>7</v>
      </c>
      <c r="I133" s="180"/>
      <c r="J133" s="114"/>
    </row>
    <row r="134" spans="1:12" x14ac:dyDescent="0.25">
      <c r="A134" s="166"/>
      <c r="B134" s="167"/>
      <c r="C134" s="168"/>
      <c r="D134" s="166"/>
      <c r="E134" s="168"/>
      <c r="F134" s="181"/>
      <c r="G134" s="182"/>
      <c r="H134" s="181"/>
      <c r="I134" s="182"/>
      <c r="J134" s="114"/>
    </row>
    <row r="135" spans="1:12" ht="9.75" customHeight="1" x14ac:dyDescent="0.25">
      <c r="A135" s="169"/>
      <c r="B135" s="170"/>
      <c r="C135" s="171"/>
      <c r="D135" s="169"/>
      <c r="E135" s="171"/>
      <c r="F135" s="183"/>
      <c r="G135" s="184"/>
      <c r="H135" s="183"/>
      <c r="I135" s="184"/>
      <c r="J135" s="115"/>
    </row>
    <row r="136" spans="1:12" ht="15.75" x14ac:dyDescent="0.25">
      <c r="A136" s="160" t="s">
        <v>139</v>
      </c>
      <c r="B136" s="135"/>
      <c r="C136" s="135"/>
      <c r="D136" s="161">
        <f>H60</f>
        <v>118764900</v>
      </c>
      <c r="E136" s="161"/>
      <c r="F136" s="161">
        <f>I60</f>
        <v>135676256</v>
      </c>
      <c r="G136" s="161"/>
      <c r="H136" s="161">
        <f>J60</f>
        <v>131028151</v>
      </c>
      <c r="I136" s="161"/>
      <c r="J136" s="100">
        <v>385469307</v>
      </c>
    </row>
    <row r="137" spans="1:12" ht="44.25" customHeight="1" x14ac:dyDescent="0.25">
      <c r="A137" s="187" t="s">
        <v>158</v>
      </c>
      <c r="B137" s="188"/>
      <c r="C137" s="188"/>
      <c r="D137" s="161">
        <f>H62</f>
        <v>53438500</v>
      </c>
      <c r="E137" s="161"/>
      <c r="F137" s="161">
        <f>I62</f>
        <v>52280380</v>
      </c>
      <c r="G137" s="161"/>
      <c r="H137" s="161">
        <f>J62</f>
        <v>60969900</v>
      </c>
      <c r="I137" s="161"/>
      <c r="J137" s="100">
        <f>K62</f>
        <v>166688780</v>
      </c>
    </row>
    <row r="138" spans="1:12" ht="24.75" customHeight="1" x14ac:dyDescent="0.25">
      <c r="A138" s="185" t="str">
        <f>A63</f>
        <v>- кошти обласного бюджету</v>
      </c>
      <c r="B138" s="148"/>
      <c r="C138" s="148"/>
      <c r="D138" s="186">
        <f>H64</f>
        <v>65326400</v>
      </c>
      <c r="E138" s="186"/>
      <c r="F138" s="161">
        <f>I64</f>
        <v>83395876</v>
      </c>
      <c r="G138" s="161"/>
      <c r="H138" s="161">
        <f>J64</f>
        <v>70058251</v>
      </c>
      <c r="I138" s="161"/>
      <c r="J138" s="100">
        <f>K64</f>
        <v>218780527</v>
      </c>
    </row>
    <row r="139" spans="1:12" ht="129.75" customHeight="1" x14ac:dyDescent="0.25">
      <c r="A139" s="136" t="s">
        <v>164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7" ht="15" customHeight="1" x14ac:dyDescent="0.25"/>
  </sheetData>
  <autoFilter ref="A9:L64">
    <filterColumn colId="7" showButton="0"/>
    <filterColumn colId="8" showButton="0"/>
    <filterColumn colId="9" showButton="0"/>
  </autoFilter>
  <mergeCells count="112">
    <mergeCell ref="A139:L139"/>
    <mergeCell ref="A138:C138"/>
    <mergeCell ref="D138:E138"/>
    <mergeCell ref="F138:G138"/>
    <mergeCell ref="H138:I138"/>
    <mergeCell ref="A137:C137"/>
    <mergeCell ref="D137:E137"/>
    <mergeCell ref="F137:G137"/>
    <mergeCell ref="H137:I137"/>
    <mergeCell ref="A136:C136"/>
    <mergeCell ref="D136:E136"/>
    <mergeCell ref="F136:G136"/>
    <mergeCell ref="H136:I136"/>
    <mergeCell ref="J127:L127"/>
    <mergeCell ref="B118:F118"/>
    <mergeCell ref="B119:F119"/>
    <mergeCell ref="B120:F120"/>
    <mergeCell ref="B121:F121"/>
    <mergeCell ref="B122:F122"/>
    <mergeCell ref="A128:L128"/>
    <mergeCell ref="A130:C135"/>
    <mergeCell ref="D130:I130"/>
    <mergeCell ref="J130:J135"/>
    <mergeCell ref="D131:E132"/>
    <mergeCell ref="F131:G132"/>
    <mergeCell ref="H131:I132"/>
    <mergeCell ref="D133:E135"/>
    <mergeCell ref="F133:G135"/>
    <mergeCell ref="H133:I135"/>
    <mergeCell ref="B113:F113"/>
    <mergeCell ref="B114:F114"/>
    <mergeCell ref="B115:G115"/>
    <mergeCell ref="B116:F116"/>
    <mergeCell ref="B117:F117"/>
    <mergeCell ref="A124:L124"/>
    <mergeCell ref="B108:F108"/>
    <mergeCell ref="B109:F109"/>
    <mergeCell ref="B110:F110"/>
    <mergeCell ref="B111:F111"/>
    <mergeCell ref="B112:F112"/>
    <mergeCell ref="B103:F103"/>
    <mergeCell ref="B104:F104"/>
    <mergeCell ref="B105:F105"/>
    <mergeCell ref="B106:F106"/>
    <mergeCell ref="B107:F107"/>
    <mergeCell ref="B98:F98"/>
    <mergeCell ref="A99:L99"/>
    <mergeCell ref="B100:F100"/>
    <mergeCell ref="A101:L101"/>
    <mergeCell ref="B102:F102"/>
    <mergeCell ref="B93:F93"/>
    <mergeCell ref="B94:F94"/>
    <mergeCell ref="B95:F95"/>
    <mergeCell ref="B96:F96"/>
    <mergeCell ref="B97:F97"/>
    <mergeCell ref="B88:F88"/>
    <mergeCell ref="B89:F89"/>
    <mergeCell ref="B90:F90"/>
    <mergeCell ref="B91:G91"/>
    <mergeCell ref="B92:F92"/>
    <mergeCell ref="B83:F83"/>
    <mergeCell ref="B84:F84"/>
    <mergeCell ref="B85:F85"/>
    <mergeCell ref="B86:F86"/>
    <mergeCell ref="B87:F87"/>
    <mergeCell ref="B78:F78"/>
    <mergeCell ref="B79:F79"/>
    <mergeCell ref="B80:F80"/>
    <mergeCell ref="B81:F81"/>
    <mergeCell ref="B82:F82"/>
    <mergeCell ref="A75:L75"/>
    <mergeCell ref="B76:F76"/>
    <mergeCell ref="A77:L77"/>
    <mergeCell ref="J70:L70"/>
    <mergeCell ref="A72:L72"/>
    <mergeCell ref="A63:G63"/>
    <mergeCell ref="A65:G65"/>
    <mergeCell ref="A66:G66"/>
    <mergeCell ref="A64:G64"/>
    <mergeCell ref="L13:L27"/>
    <mergeCell ref="L28:L41"/>
    <mergeCell ref="L49:L53"/>
    <mergeCell ref="B28:B46"/>
    <mergeCell ref="A47:A48"/>
    <mergeCell ref="B73:F73"/>
    <mergeCell ref="B74:F74"/>
    <mergeCell ref="L55:L56"/>
    <mergeCell ref="A67:L67"/>
    <mergeCell ref="J2:L2"/>
    <mergeCell ref="H9:K9"/>
    <mergeCell ref="B57:B59"/>
    <mergeCell ref="A57:A59"/>
    <mergeCell ref="L60:L66"/>
    <mergeCell ref="L57:L59"/>
    <mergeCell ref="A9:A11"/>
    <mergeCell ref="B9:B11"/>
    <mergeCell ref="C9:C11"/>
    <mergeCell ref="E9:E11"/>
    <mergeCell ref="F9:F11"/>
    <mergeCell ref="G9:G11"/>
    <mergeCell ref="L9:L11"/>
    <mergeCell ref="D9:D11"/>
    <mergeCell ref="A60:G60"/>
    <mergeCell ref="A62:G62"/>
    <mergeCell ref="B55:B56"/>
    <mergeCell ref="A55:A56"/>
    <mergeCell ref="A7:L7"/>
    <mergeCell ref="B13:B27"/>
    <mergeCell ref="A13:A27"/>
    <mergeCell ref="A28:A41"/>
    <mergeCell ref="A49:A53"/>
    <mergeCell ref="B49:B53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8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Лист1!_Hlk118972727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Plan4</dc:creator>
  <cp:lastModifiedBy>Bondarenko</cp:lastModifiedBy>
  <cp:lastPrinted>2024-02-27T13:33:39Z</cp:lastPrinted>
  <dcterms:created xsi:type="dcterms:W3CDTF">2020-09-30T05:16:34Z</dcterms:created>
  <dcterms:modified xsi:type="dcterms:W3CDTF">2024-02-27T13:35:48Z</dcterms:modified>
</cp:coreProperties>
</file>