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activeTab="7"/>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52511"/>
</workbook>
</file>

<file path=xl/calcChain.xml><?xml version="1.0" encoding="utf-8"?>
<calcChain xmlns="http://schemas.openxmlformats.org/spreadsheetml/2006/main">
  <c r="I16" i="2" l="1"/>
  <c r="H15" i="2"/>
  <c r="H48" i="4"/>
  <c r="H51" i="4"/>
  <c r="L44" i="4"/>
  <c r="H53" i="5"/>
  <c r="L48" i="4" l="1"/>
  <c r="B7" i="1"/>
  <c r="H23" i="9" l="1"/>
  <c r="H33" i="9"/>
  <c r="H21" i="9"/>
  <c r="H27" i="9"/>
  <c r="H8" i="9"/>
  <c r="L10" i="9"/>
  <c r="H10" i="9"/>
  <c r="H51" i="5"/>
  <c r="H11" i="5"/>
  <c r="H12" i="5"/>
  <c r="H33" i="5"/>
  <c r="H32" i="4" l="1"/>
  <c r="H47" i="4"/>
  <c r="H22" i="9" l="1"/>
  <c r="H55" i="2"/>
  <c r="H33" i="2"/>
  <c r="I31" i="2"/>
  <c r="H30" i="2"/>
  <c r="H24" i="9" l="1"/>
  <c r="H25" i="9"/>
  <c r="H32" i="9"/>
  <c r="H31" i="9"/>
  <c r="H30" i="9"/>
  <c r="H29" i="9"/>
  <c r="H28" i="9"/>
  <c r="H19" i="9"/>
  <c r="H20" i="9"/>
  <c r="H17" i="9"/>
  <c r="H18" i="9"/>
  <c r="H16" i="9"/>
  <c r="H34" i="9"/>
  <c r="L7" i="4"/>
  <c r="H8" i="11"/>
  <c r="H11" i="11" s="1"/>
  <c r="L11" i="11" s="1"/>
  <c r="L9" i="11"/>
  <c r="L7" i="11"/>
  <c r="L8" i="11" l="1"/>
  <c r="H39" i="9"/>
  <c r="H35" i="9"/>
  <c r="L32" i="9"/>
  <c r="L31" i="9"/>
  <c r="L30" i="9"/>
  <c r="L29" i="9"/>
  <c r="L28" i="9"/>
  <c r="L17" i="9"/>
  <c r="L18" i="9"/>
  <c r="L19" i="9"/>
  <c r="L20" i="9"/>
  <c r="L16" i="9"/>
  <c r="H45" i="2"/>
  <c r="H46" i="2"/>
  <c r="I121" i="2" l="1"/>
  <c r="I122" i="2"/>
  <c r="L9" i="9"/>
  <c r="L33" i="9" l="1"/>
  <c r="L34" i="9"/>
  <c r="L35" i="9"/>
  <c r="L26" i="9"/>
  <c r="L15" i="9"/>
  <c r="L21" i="9"/>
  <c r="L8" i="9"/>
  <c r="L7" i="9"/>
  <c r="H50" i="5"/>
  <c r="L53" i="5" l="1"/>
  <c r="L51" i="5"/>
  <c r="H36" i="9" l="1"/>
  <c r="L27" i="9"/>
  <c r="L25" i="9"/>
  <c r="L24" i="9"/>
  <c r="L23" i="9"/>
  <c r="L22" i="9"/>
  <c r="L47" i="4" l="1"/>
  <c r="H97" i="2" l="1"/>
  <c r="H24" i="2"/>
  <c r="H28" i="2"/>
  <c r="H27" i="2"/>
  <c r="H26" i="2"/>
  <c r="H23" i="2"/>
  <c r="H16" i="2"/>
  <c r="H31" i="2"/>
  <c r="H49" i="2"/>
  <c r="H36" i="2"/>
  <c r="H35" i="2"/>
  <c r="H34" i="2"/>
  <c r="H53" i="2"/>
  <c r="H52" i="2"/>
  <c r="H51" i="2"/>
  <c r="H48" i="2"/>
  <c r="L13" i="4" l="1"/>
  <c r="L46" i="4"/>
  <c r="L41" i="4"/>
  <c r="L45" i="4"/>
  <c r="L13" i="5"/>
  <c r="L11" i="4"/>
  <c r="H117" i="2" l="1"/>
  <c r="H118" i="2"/>
  <c r="H119" i="2"/>
  <c r="H120" i="2"/>
  <c r="H116" i="2"/>
  <c r="H87" i="2"/>
  <c r="H85" i="2"/>
  <c r="H84" i="2"/>
  <c r="L45" i="5" l="1"/>
  <c r="L43" i="4" l="1"/>
  <c r="L36" i="9"/>
  <c r="L9" i="5"/>
  <c r="L37" i="9"/>
  <c r="L50" i="5"/>
  <c r="L39" i="9" l="1"/>
  <c r="H98" i="2"/>
  <c r="L51" i="4"/>
  <c r="L46" i="5"/>
  <c r="L47" i="5"/>
  <c r="L39" i="5"/>
  <c r="L40" i="5"/>
  <c r="L41" i="5"/>
  <c r="L42" i="5"/>
  <c r="L31" i="5"/>
  <c r="L32" i="5"/>
  <c r="L33" i="5"/>
  <c r="L34" i="5"/>
  <c r="L35" i="5"/>
  <c r="L36" i="5"/>
  <c r="L19" i="5"/>
  <c r="L20" i="5"/>
  <c r="L21" i="5"/>
  <c r="L22" i="5"/>
  <c r="L23" i="5"/>
  <c r="L24" i="5"/>
  <c r="L25" i="5"/>
  <c r="L26" i="5"/>
  <c r="L27" i="5"/>
  <c r="L28" i="5"/>
  <c r="L8" i="5"/>
  <c r="L44" i="5"/>
  <c r="L10" i="5"/>
  <c r="L11" i="5"/>
  <c r="L12" i="5"/>
  <c r="L7" i="5"/>
  <c r="F7" i="1"/>
  <c r="F9" i="1"/>
  <c r="I109" i="2"/>
  <c r="L38" i="5"/>
  <c r="L30" i="5"/>
  <c r="L18" i="5"/>
  <c r="H14" i="6"/>
  <c r="L14" i="6" s="1"/>
  <c r="F10" i="1"/>
  <c r="L12" i="7"/>
  <c r="L13" i="7"/>
  <c r="H11" i="7"/>
  <c r="L11" i="7" s="1"/>
  <c r="L9" i="7"/>
  <c r="L7" i="7"/>
  <c r="H11" i="6"/>
  <c r="L11" i="6" s="1"/>
  <c r="L39" i="4"/>
  <c r="L40" i="4"/>
  <c r="L37" i="4"/>
  <c r="L30" i="4"/>
  <c r="L31" i="4"/>
  <c r="L32" i="4"/>
  <c r="L33" i="4"/>
  <c r="L34" i="4"/>
  <c r="L35" i="4"/>
  <c r="L29" i="4"/>
  <c r="L19" i="4"/>
  <c r="L20" i="4"/>
  <c r="L21" i="4"/>
  <c r="L22" i="4"/>
  <c r="L23" i="4"/>
  <c r="L24" i="4"/>
  <c r="L25" i="4"/>
  <c r="L26" i="4"/>
  <c r="L27" i="4"/>
  <c r="L18" i="4"/>
  <c r="L8" i="4"/>
  <c r="L9" i="4"/>
  <c r="L10" i="4"/>
  <c r="H14" i="7" l="1"/>
  <c r="L14" i="7" s="1"/>
</calcChain>
</file>

<file path=xl/sharedStrings.xml><?xml version="1.0" encoding="utf-8"?>
<sst xmlns="http://schemas.openxmlformats.org/spreadsheetml/2006/main" count="1358" uniqueCount="391">
  <si>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</si>
  <si>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</si>
  <si>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</si>
  <si>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</si>
  <si>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</si>
  <si>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</si>
  <si>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</si>
  <si>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</si>
  <si>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</si>
  <si>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</si>
  <si>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</si>
  <si>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</si>
  <si>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</si>
  <si>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</si>
  <si>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</si>
  <si>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</si>
  <si>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</si>
  <si>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</si>
  <si>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</si>
  <si>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</si>
  <si>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</si>
  <si>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</si>
  <si>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</si>
  <si>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</si>
  <si>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</si>
  <si>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</si>
  <si>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</si>
  <si>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</si>
  <si>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</si>
  <si>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</si>
  <si>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</si>
  <si>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</si>
  <si>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</si>
  <si>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</si>
  <si>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</si>
  <si>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</si>
  <si>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</si>
  <si>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</si>
  <si>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</si>
  <si>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</si>
  <si>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</si>
  <si>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</si>
  <si>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</si>
  <si>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</si>
  <si>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</si>
  <si>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</si>
  <si>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</si>
  <si>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</si>
  <si>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</si>
  <si>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</si>
  <si>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</si>
  <si>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</si>
  <si>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</si>
  <si>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</si>
  <si>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</si>
  <si>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</si>
  <si>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</si>
  <si>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</si>
  <si>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</si>
  <si>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</si>
  <si>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</si>
  <si>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</si>
  <si>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</si>
  <si>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</si>
  <si>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</si>
  <si>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</si>
  <si>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</si>
  <si>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</si>
  <si>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</si>
  <si>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</si>
  <si>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</si>
  <si>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</si>
  <si>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</si>
  <si>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</si>
  <si>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</si>
  <si>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</si>
  <si>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</si>
  <si>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</si>
  <si>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</si>
  <si>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</si>
  <si>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</si>
  <si>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</si>
  <si>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</si>
  <si>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</si>
  <si>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</si>
  <si>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</si>
  <si>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</si>
  <si>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</si>
  <si>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</si>
  <si>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</si>
  <si>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</si>
  <si>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</si>
  <si>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</si>
  <si>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</si>
  <si>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</si>
  <si>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</si>
  <si>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</si>
  <si>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</si>
  <si>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</si>
  <si>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</si>
  <si>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</si>
  <si>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</si>
  <si>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</si>
  <si>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</si>
  <si>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</si>
  <si>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</si>
  <si>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</si>
  <si>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</si>
  <si>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</si>
  <si>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</si>
  <si>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</si>
  <si>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</si>
  <si>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</si>
  <si>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</si>
  <si>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</si>
  <si>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</si>
  <si>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</si>
  <si>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</si>
  <si>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</si>
  <si>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</si>
  <si>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</si>
  <si>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</si>
  <si>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</si>
  <si>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</si>
  <si>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</si>
  <si>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</si>
  <si>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</si>
  <si>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</si>
  <si>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</si>
  <si>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</si>
  <si>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</si>
  <si>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</si>
  <si>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</si>
  <si>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</si>
  <si>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</si>
  <si>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</si>
  <si>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</si>
  <si>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</si>
  <si>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</si>
  <si>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</si>
  <si>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</si>
  <si>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</si>
  <si>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</si>
  <si>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</si>
  <si>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</si>
  <si>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</si>
  <si>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</si>
  <si>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</si>
  <si>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</si>
  <si>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</si>
  <si>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</si>
  <si>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</si>
  <si>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</si>
  <si>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</si>
  <si>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</si>
  <si>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</si>
  <si>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</si>
  <si>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</si>
  <si>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</si>
  <si>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</si>
  <si>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</si>
  <si>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</si>
  <si>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</si>
  <si>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</si>
  <si>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</si>
  <si>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</si>
  <si>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</si>
  <si>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</si>
  <si>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</si>
  <si>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</si>
  <si>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</si>
  <si>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</si>
  <si>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</si>
  <si>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</si>
  <si>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</si>
  <si>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</si>
  <si>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</si>
  <si>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</si>
  <si>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</si>
  <si>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</si>
  <si>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</si>
  <si>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</si>
  <si>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</si>
  <si>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</si>
  <si>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</si>
  <si>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</si>
  <si>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</si>
  <si>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</si>
  <si>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</si>
  <si>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</si>
  <si>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</si>
  <si>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</si>
  <si>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</si>
  <si>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</si>
  <si>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</si>
  <si>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</si>
  <si>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</si>
  <si>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</si>
  <si>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</si>
  <si>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</si>
  <si>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</si>
  <si>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</si>
  <si>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</si>
  <si>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</si>
  <si>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</si>
  <si>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</si>
  <si>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</si>
  <si>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</si>
  <si>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</si>
  <si>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</si>
  <si>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</si>
  <si>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</si>
  <si>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</si>
  <si>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</si>
  <si>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</si>
  <si>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</si>
  <si>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</si>
  <si>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</si>
  <si>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</si>
  <si>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</si>
  <si>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</si>
  <si>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</si>
  <si>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</si>
  <si>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</si>
  <si>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</si>
  <si>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</si>
  <si>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</si>
  <si>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</si>
  <si>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</si>
  <si>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</si>
  <si>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</si>
  <si>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</si>
  <si>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</si>
  <si>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</si>
  <si>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</si>
  <si>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</si>
  <si>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</si>
  <si>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</si>
  <si>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</si>
  <si>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</si>
  <si>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</si>
  <si>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</si>
  <si>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</si>
  <si>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</si>
  <si>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</si>
  <si>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</si>
  <si>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</si>
  <si>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</si>
  <si>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</si>
  <si>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</si>
  <si>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</si>
  <si>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</si>
  <si>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</si>
  <si>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</si>
  <si>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</si>
  <si>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</si>
  <si>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</si>
  <si>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</si>
  <si>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</si>
  <si>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</si>
  <si>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</si>
  <si>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</si>
  <si>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</si>
  <si>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</si>
  <si>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</si>
  <si>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</si>
  <si>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</si>
  <si>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</si>
  <si>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</si>
  <si>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</si>
  <si>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</si>
  <si>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</si>
  <si>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</si>
  <si>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</si>
  <si>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</si>
  <si>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</si>
  <si>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</si>
  <si>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</si>
  <si>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</si>
  <si>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</si>
  <si>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</si>
  <si>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</si>
  <si>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</si>
  <si>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</si>
  <si>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</si>
  <si>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</si>
  <si>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</si>
  <si>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</si>
  <si>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</si>
  <si>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</si>
  <si>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</si>
  <si>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</si>
  <si>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</si>
  <si>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</si>
  <si>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</si>
  <si>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</si>
  <si>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</si>
  <si>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</si>
  <si>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</si>
  <si>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</si>
  <si>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</si>
  <si>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</si>
  <si>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</si>
  <si>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</si>
  <si>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</si>
  <si>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</si>
  <si>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</si>
  <si>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</si>
  <si>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</si>
  <si>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</si>
  <si>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</si>
  <si>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</si>
  <si>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</si>
  <si>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</si>
  <si>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</si>
  <si>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</si>
  <si>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</si>
  <si>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</si>
  <si>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</si>
  <si>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</si>
  <si>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</si>
  <si>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</si>
  <si>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Олександрівської ЗОШ І-ІІІ</t>
    </r>
    <r>
      <rPr>
        <sz val="9"/>
        <rFont val="Times New Roman"/>
        <family val="1"/>
        <charset val="204"/>
      </rPr>
      <t xml:space="preserve"> ступенів за адресою: 67513, Одеська область, Одеський район, село Олександрівка, вулиця Одеська, 2  </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</si>
  <si>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</si>
  <si>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</si>
  <si>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</si>
  <si>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</si>
  <si>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</si>
  <si>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</si>
  <si>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</si>
  <si>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</si>
  <si>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</si>
  <si>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</si>
  <si>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</si>
  <si>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</si>
  <si>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</si>
  <si>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</si>
  <si>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</si>
  <si>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</si>
  <si>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</si>
  <si>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Поточний ремонт приміщення №13 в будівлі</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</si>
  <si>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№1 в будівлі </t>
    </r>
    <r>
      <rPr>
        <b/>
        <sz val="9"/>
        <rFont val="Times New Roman"/>
        <family val="1"/>
        <charset val="204"/>
      </rPr>
      <t xml:space="preserve">Олександрівського закладу </t>
    </r>
    <r>
      <rPr>
        <sz val="9"/>
        <rFont val="Times New Roman"/>
        <family val="1"/>
        <charset val="204"/>
      </rPr>
      <t>загальної середньої  освіти Фонтанської сільської ради за адресою: Одеська область Одеський район. с. Олександрівка. вул. Одеська,  2 </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</si>
  <si>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</si>
  <si>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</si>
  <si>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</si>
  <si>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</si>
  <si>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</si>
  <si>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</si>
  <si>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</si>
  <si>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</si>
  <si>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</si>
  <si>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</si>
  <si>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</si>
  <si>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</si>
  <si>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</si>
  <si>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</si>
  <si>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</si>
  <si>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</si>
  <si>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</si>
  <si>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</si>
  <si>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</si>
  <si>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</si>
  <si>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</si>
  <si>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</si>
  <si>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</si>
  <si>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</si>
  <si>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</si>
  <si>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</si>
  <si>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</si>
  <si>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</si>
  <si>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</si>
  <si>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</si>
  <si>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Додаток 1                                     
до Програми 
від 13 серпня 2025 року № 3276- VІІІ</t>
  </si>
  <si>
    <t>Додаток 2                                   
до Програми 
від 13 серпня 2025 року № 3276- VІІІ</t>
  </si>
  <si>
    <t>Додаток 3                                  
до Програми 
від 13 серпня 2025 року № 3276- VІІІ</t>
  </si>
  <si>
    <t>Додаток 4                                 
до Програми 
від 13 серпня 2025 року № 3276- VІІІ</t>
  </si>
  <si>
    <t>Додаток 5                                          
до Програми 
від 13 серпня 2025 року № 3276- VІІІ</t>
  </si>
  <si>
    <t>Додаток 6                                          
до Програми 
від 13 серпня 2025 року № 3276- VІІІ</t>
  </si>
  <si>
    <t>Додаток 7                                
до Програми 
від 13 серпня 2025 року № 3276- VІІІ</t>
  </si>
  <si>
    <t>Додаток 8                                
до Програми 
від 13 серпня 2025 року № 3276- VІІІ</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</si>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</sst>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00_-;\-* #,##0.00_-;_-* &quot;-&quot;??_-;_-@_-"/>
    <numFmt numFmtId="165" formatCode="_-* #,##0.00\ _₽_-;\-* #,##0.00\ _₽_-;_-* &quot;-&quot;??\ _₽_-;_-@_-"/>
    <numFmt numFmtId="166" formatCode="_-* #,##0\ _₽_-;\-* #,##0\ _₽_-;_-* &quot;-&quot;??\ _₽_-;_-@_-"/>
    <numFmt numFmtId="167" formatCode="#,##0.0"/>
    <numFmt numFmtId="168"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22">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164"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13"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164"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43"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165" fontId="31" fillId="0" borderId="6" xfId="1" applyFont="1" applyFill="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0" fontId="10" fillId="0" borderId="1" xfId="0" applyFont="1" applyBorder="1" applyAlignment="1">
      <alignment horizontal="center" vertical="top"/>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1" fontId="13" fillId="0" borderId="1" xfId="1" applyNumberFormat="1" applyFont="1" applyBorder="1" applyAlignment="1">
      <alignment horizontal="center"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view="pageBreakPreview" topLeftCell="A27" zoomScale="145" zoomScaleNormal="100" zoomScaleSheetLayoutView="145" workbookViewId="0">
      <selection activeCell="C30" sqref="C30"/>
    </sheetView>
  </sheetViews>
  <sheetFormatPr defaultRowHeight="15" x14ac:dyDescent="0.25"/>
  <cols>
    <col min="1" max="1" width="5.42578125" customWidth="1"/>
    <col min="2"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82"/>
      <c r="B1" s="82"/>
      <c r="C1" s="82"/>
      <c r="D1" s="82"/>
      <c r="E1" s="82"/>
      <c r="F1" s="83"/>
      <c r="G1" s="82"/>
      <c r="H1" s="82"/>
      <c r="I1" s="82"/>
      <c r="J1" s="82"/>
      <c r="K1" s="178" t="s">
        <v>372</v>
      </c>
      <c r="L1" s="178"/>
      <c r="M1" s="178"/>
    </row>
    <row r="2" spans="1:16" ht="42" customHeight="1" x14ac:dyDescent="0.25">
      <c r="A2" s="183" t="s">
        <v>242</v>
      </c>
      <c r="B2" s="183"/>
      <c r="C2" s="183"/>
      <c r="D2" s="183"/>
      <c r="E2" s="183"/>
      <c r="F2" s="183"/>
      <c r="G2" s="183"/>
      <c r="H2" s="183"/>
      <c r="I2" s="183"/>
      <c r="J2" s="183"/>
      <c r="K2" s="183"/>
      <c r="L2" s="183"/>
      <c r="M2" s="183"/>
    </row>
    <row r="3" spans="1:16" ht="31.5" customHeight="1" x14ac:dyDescent="0.25">
      <c r="A3" s="191" t="s">
        <v>20</v>
      </c>
      <c r="B3" s="191" t="s">
        <v>13</v>
      </c>
      <c r="C3" s="191" t="s">
        <v>14</v>
      </c>
      <c r="D3" s="191" t="s">
        <v>15</v>
      </c>
      <c r="E3" s="191" t="s">
        <v>16</v>
      </c>
      <c r="F3" s="191" t="s">
        <v>17</v>
      </c>
      <c r="G3" s="191" t="s">
        <v>18</v>
      </c>
      <c r="H3" s="175" t="s">
        <v>251</v>
      </c>
      <c r="I3" s="176"/>
      <c r="J3" s="176"/>
      <c r="K3" s="176"/>
      <c r="L3" s="177"/>
      <c r="M3" s="194" t="s">
        <v>19</v>
      </c>
      <c r="P3" s="130"/>
    </row>
    <row r="4" spans="1:16" ht="27" customHeight="1" x14ac:dyDescent="0.25">
      <c r="A4" s="192"/>
      <c r="B4" s="192"/>
      <c r="C4" s="192"/>
      <c r="D4" s="192"/>
      <c r="E4" s="192"/>
      <c r="F4" s="192"/>
      <c r="G4" s="192"/>
      <c r="H4" s="5" t="s">
        <v>2</v>
      </c>
      <c r="I4" s="5" t="s">
        <v>3</v>
      </c>
      <c r="J4" s="5" t="s">
        <v>4</v>
      </c>
      <c r="K4" s="36" t="s">
        <v>126</v>
      </c>
      <c r="L4" s="5" t="s">
        <v>38</v>
      </c>
      <c r="M4" s="194"/>
    </row>
    <row r="5" spans="1:16" x14ac:dyDescent="0.25">
      <c r="A5" s="193"/>
      <c r="B5" s="193"/>
      <c r="C5" s="193"/>
      <c r="D5" s="193"/>
      <c r="E5" s="193"/>
      <c r="F5" s="193"/>
      <c r="G5" s="193"/>
      <c r="H5" s="6" t="s">
        <v>12</v>
      </c>
      <c r="I5" s="6" t="s">
        <v>12</v>
      </c>
      <c r="J5" s="6" t="s">
        <v>12</v>
      </c>
      <c r="K5" s="6" t="s">
        <v>12</v>
      </c>
      <c r="L5" s="6" t="s">
        <v>12</v>
      </c>
      <c r="M5" s="194"/>
    </row>
    <row r="6" spans="1:16" ht="17.25" customHeight="1" x14ac:dyDescent="0.25">
      <c r="A6" s="188" t="s">
        <v>21</v>
      </c>
      <c r="B6" s="189"/>
      <c r="C6" s="189"/>
      <c r="D6" s="189"/>
      <c r="E6" s="189"/>
      <c r="F6" s="189"/>
      <c r="G6" s="189"/>
      <c r="H6" s="189"/>
      <c r="I6" s="189"/>
      <c r="J6" s="189"/>
      <c r="K6" s="189"/>
      <c r="L6" s="189"/>
      <c r="M6" s="190"/>
    </row>
    <row r="7" spans="1:16" ht="184.5" customHeight="1" x14ac:dyDescent="0.25">
      <c r="A7" s="99" t="s">
        <v>23</v>
      </c>
      <c r="B7" s="100"/>
      <c r="C7" s="84" t="s">
        <v>252</v>
      </c>
      <c r="D7" s="84" t="s">
        <v>238</v>
      </c>
      <c r="E7" s="84" t="s">
        <v>246</v>
      </c>
      <c r="F7" s="84" t="s">
        <v>43</v>
      </c>
      <c r="G7" s="85" t="s">
        <v>36</v>
      </c>
      <c r="H7" s="86">
        <v>0</v>
      </c>
      <c r="I7" s="84">
        <v>0</v>
      </c>
      <c r="J7" s="84">
        <v>0</v>
      </c>
      <c r="K7" s="84">
        <v>0</v>
      </c>
      <c r="L7" s="86">
        <f>H7+I7+J7+K7</f>
        <v>0</v>
      </c>
      <c r="M7" s="84" t="s">
        <v>25</v>
      </c>
    </row>
    <row r="8" spans="1:16" ht="93" customHeight="1" x14ac:dyDescent="0.25">
      <c r="A8" s="101" t="s">
        <v>24</v>
      </c>
      <c r="B8" s="102"/>
      <c r="C8" s="84" t="s">
        <v>28</v>
      </c>
      <c r="D8" s="84" t="s">
        <v>238</v>
      </c>
      <c r="E8" s="84" t="s">
        <v>246</v>
      </c>
      <c r="F8" s="84" t="s">
        <v>43</v>
      </c>
      <c r="G8" s="85" t="s">
        <v>36</v>
      </c>
      <c r="H8" s="128">
        <v>129581</v>
      </c>
      <c r="I8" s="84">
        <v>0</v>
      </c>
      <c r="J8" s="84">
        <v>0</v>
      </c>
      <c r="K8" s="84">
        <v>0</v>
      </c>
      <c r="L8" s="86">
        <f t="shared" ref="L8:L12" si="0">H8+I8+J8+K8</f>
        <v>129581</v>
      </c>
      <c r="M8" s="84" t="s">
        <v>26</v>
      </c>
    </row>
    <row r="9" spans="1:16" ht="111.75" customHeight="1" x14ac:dyDescent="0.25">
      <c r="A9" s="175"/>
      <c r="B9" s="176"/>
      <c r="C9" s="176"/>
      <c r="D9" s="176"/>
      <c r="E9" s="177"/>
      <c r="F9" s="84" t="s">
        <v>43</v>
      </c>
      <c r="G9" s="85" t="s">
        <v>259</v>
      </c>
      <c r="H9" s="128">
        <v>1166226</v>
      </c>
      <c r="I9" s="84"/>
      <c r="J9" s="84"/>
      <c r="K9" s="84"/>
      <c r="L9" s="86">
        <f>H9</f>
        <v>1166226</v>
      </c>
      <c r="M9" s="84" t="s">
        <v>26</v>
      </c>
    </row>
    <row r="10" spans="1:16" ht="159.75" customHeight="1" x14ac:dyDescent="0.25">
      <c r="A10" s="101" t="s">
        <v>27</v>
      </c>
      <c r="B10" s="84"/>
      <c r="C10" s="84" t="s">
        <v>30</v>
      </c>
      <c r="D10" s="84" t="s">
        <v>238</v>
      </c>
      <c r="E10" s="84" t="s">
        <v>246</v>
      </c>
      <c r="F10" s="84" t="s">
        <v>43</v>
      </c>
      <c r="G10" s="85" t="s">
        <v>36</v>
      </c>
      <c r="H10" s="128">
        <v>0</v>
      </c>
      <c r="I10" s="84">
        <v>0</v>
      </c>
      <c r="J10" s="84">
        <v>0</v>
      </c>
      <c r="K10" s="84">
        <v>0</v>
      </c>
      <c r="L10" s="86">
        <f t="shared" si="0"/>
        <v>0</v>
      </c>
      <c r="M10" s="84" t="s">
        <v>256</v>
      </c>
    </row>
    <row r="11" spans="1:16" ht="81.75" customHeight="1" x14ac:dyDescent="0.25">
      <c r="A11" s="101" t="s">
        <v>29</v>
      </c>
      <c r="B11" s="103"/>
      <c r="C11" s="84" t="s">
        <v>253</v>
      </c>
      <c r="D11" s="84" t="s">
        <v>238</v>
      </c>
      <c r="E11" s="84" t="s">
        <v>127</v>
      </c>
      <c r="F11" s="84" t="s">
        <v>43</v>
      </c>
      <c r="G11" s="85" t="s">
        <v>36</v>
      </c>
      <c r="H11" s="86">
        <f>144000-27600</f>
        <v>116400</v>
      </c>
      <c r="I11" s="84">
        <v>0</v>
      </c>
      <c r="J11" s="84">
        <v>0</v>
      </c>
      <c r="K11" s="84">
        <v>0</v>
      </c>
      <c r="L11" s="86">
        <f t="shared" si="0"/>
        <v>116400</v>
      </c>
      <c r="M11" s="84" t="s">
        <v>34</v>
      </c>
    </row>
    <row r="12" spans="1:16" ht="124.5" customHeight="1" x14ac:dyDescent="0.25">
      <c r="A12" s="101" t="s">
        <v>31</v>
      </c>
      <c r="B12" s="103"/>
      <c r="C12" s="84" t="s">
        <v>371</v>
      </c>
      <c r="D12" s="84" t="s">
        <v>238</v>
      </c>
      <c r="E12" s="84" t="s">
        <v>127</v>
      </c>
      <c r="F12" s="84" t="s">
        <v>43</v>
      </c>
      <c r="G12" s="85" t="s">
        <v>36</v>
      </c>
      <c r="H12" s="86">
        <f>745680+80400</f>
        <v>826080</v>
      </c>
      <c r="I12" s="86">
        <v>0</v>
      </c>
      <c r="J12" s="86">
        <v>0</v>
      </c>
      <c r="K12" s="86">
        <v>0</v>
      </c>
      <c r="L12" s="86">
        <f t="shared" si="0"/>
        <v>826080</v>
      </c>
      <c r="M12" s="84" t="s">
        <v>35</v>
      </c>
    </row>
    <row r="13" spans="1:16" ht="78.75" customHeight="1" x14ac:dyDescent="0.25">
      <c r="A13" s="99" t="s">
        <v>32</v>
      </c>
      <c r="B13" s="103"/>
      <c r="C13" s="12" t="s">
        <v>281</v>
      </c>
      <c r="D13" s="84" t="s">
        <v>238</v>
      </c>
      <c r="E13" s="84" t="s">
        <v>127</v>
      </c>
      <c r="F13" s="84" t="s">
        <v>43</v>
      </c>
      <c r="G13" s="85" t="s">
        <v>36</v>
      </c>
      <c r="H13" s="86">
        <v>150500</v>
      </c>
      <c r="I13" s="86"/>
      <c r="J13" s="86"/>
      <c r="K13" s="86"/>
      <c r="L13" s="86">
        <f>H13</f>
        <v>150500</v>
      </c>
      <c r="M13" s="84" t="s">
        <v>282</v>
      </c>
    </row>
    <row r="14" spans="1:16" x14ac:dyDescent="0.25">
      <c r="A14" s="199" t="s">
        <v>39</v>
      </c>
      <c r="B14" s="199"/>
      <c r="C14" s="199"/>
      <c r="D14" s="199"/>
      <c r="E14" s="199"/>
      <c r="F14" s="199"/>
      <c r="G14" s="199"/>
      <c r="H14" s="199"/>
      <c r="I14" s="199"/>
      <c r="J14" s="199"/>
      <c r="K14" s="199"/>
      <c r="L14" s="199"/>
      <c r="M14" s="199"/>
    </row>
    <row r="15" spans="1:16" x14ac:dyDescent="0.25">
      <c r="A15" s="191" t="s">
        <v>20</v>
      </c>
      <c r="B15" s="191" t="s">
        <v>13</v>
      </c>
      <c r="C15" s="191" t="s">
        <v>14</v>
      </c>
      <c r="D15" s="191" t="s">
        <v>15</v>
      </c>
      <c r="E15" s="191" t="s">
        <v>16</v>
      </c>
      <c r="F15" s="191" t="s">
        <v>17</v>
      </c>
      <c r="G15" s="191" t="s">
        <v>18</v>
      </c>
      <c r="H15" s="175" t="s">
        <v>11</v>
      </c>
      <c r="I15" s="176"/>
      <c r="J15" s="176"/>
      <c r="K15" s="176"/>
      <c r="L15" s="177"/>
      <c r="M15" s="194" t="s">
        <v>19</v>
      </c>
    </row>
    <row r="16" spans="1:16" x14ac:dyDescent="0.25">
      <c r="A16" s="192"/>
      <c r="B16" s="192"/>
      <c r="C16" s="192"/>
      <c r="D16" s="192"/>
      <c r="E16" s="192"/>
      <c r="F16" s="192"/>
      <c r="G16" s="192"/>
      <c r="H16" s="5" t="s">
        <v>2</v>
      </c>
      <c r="I16" s="5" t="s">
        <v>3</v>
      </c>
      <c r="J16" s="5" t="s">
        <v>4</v>
      </c>
      <c r="K16" s="5" t="s">
        <v>126</v>
      </c>
      <c r="L16" s="5" t="s">
        <v>38</v>
      </c>
      <c r="M16" s="194"/>
    </row>
    <row r="17" spans="1:13" ht="43.5" customHeight="1" x14ac:dyDescent="0.25">
      <c r="A17" s="193"/>
      <c r="B17" s="193"/>
      <c r="C17" s="193"/>
      <c r="D17" s="193"/>
      <c r="E17" s="193"/>
      <c r="F17" s="193"/>
      <c r="G17" s="193"/>
      <c r="H17" s="6" t="s">
        <v>12</v>
      </c>
      <c r="I17" s="6" t="s">
        <v>12</v>
      </c>
      <c r="J17" s="6" t="s">
        <v>12</v>
      </c>
      <c r="K17" s="6" t="s">
        <v>12</v>
      </c>
      <c r="L17" s="6" t="s">
        <v>12</v>
      </c>
      <c r="M17" s="194"/>
    </row>
    <row r="18" spans="1:13" ht="81" customHeight="1" x14ac:dyDescent="0.25">
      <c r="A18" s="101" t="s">
        <v>40</v>
      </c>
      <c r="B18" s="103"/>
      <c r="C18" s="84" t="s">
        <v>41</v>
      </c>
      <c r="D18" s="84" t="s">
        <v>238</v>
      </c>
      <c r="E18" s="84" t="s">
        <v>246</v>
      </c>
      <c r="F18" s="84" t="s">
        <v>43</v>
      </c>
      <c r="G18" s="85" t="s">
        <v>36</v>
      </c>
      <c r="H18" s="127">
        <v>175240</v>
      </c>
      <c r="I18" s="84">
        <v>0</v>
      </c>
      <c r="J18" s="84">
        <v>0</v>
      </c>
      <c r="K18" s="84">
        <v>0</v>
      </c>
      <c r="L18" s="127">
        <f>H18+I18+J18+K18</f>
        <v>175240</v>
      </c>
      <c r="M18" s="84" t="s">
        <v>42</v>
      </c>
    </row>
    <row r="19" spans="1:13" ht="184.5" customHeight="1" x14ac:dyDescent="0.25">
      <c r="A19" s="101" t="s">
        <v>44</v>
      </c>
      <c r="B19" s="103"/>
      <c r="C19" s="84" t="s">
        <v>45</v>
      </c>
      <c r="D19" s="84" t="s">
        <v>238</v>
      </c>
      <c r="E19" s="84" t="s">
        <v>246</v>
      </c>
      <c r="F19" s="84" t="s">
        <v>43</v>
      </c>
      <c r="G19" s="85" t="s">
        <v>36</v>
      </c>
      <c r="H19" s="109">
        <v>60000</v>
      </c>
      <c r="I19" s="84">
        <v>0</v>
      </c>
      <c r="J19" s="84">
        <v>0</v>
      </c>
      <c r="K19" s="84">
        <v>0</v>
      </c>
      <c r="L19" s="84">
        <f t="shared" ref="L19:L28" si="1">H19+I19+J19+K19</f>
        <v>60000</v>
      </c>
      <c r="M19" s="84" t="s">
        <v>42</v>
      </c>
    </row>
    <row r="20" spans="1:13" ht="83.25" customHeight="1" x14ac:dyDescent="0.25">
      <c r="A20" s="101" t="s">
        <v>46</v>
      </c>
      <c r="B20" s="87"/>
      <c r="C20" s="145" t="s">
        <v>47</v>
      </c>
      <c r="D20" s="91" t="s">
        <v>238</v>
      </c>
      <c r="E20" s="91" t="s">
        <v>246</v>
      </c>
      <c r="F20" s="91" t="s">
        <v>43</v>
      </c>
      <c r="G20" s="91" t="s">
        <v>36</v>
      </c>
      <c r="H20" s="91">
        <v>0</v>
      </c>
      <c r="I20" s="91">
        <v>0</v>
      </c>
      <c r="J20" s="91">
        <v>0</v>
      </c>
      <c r="K20" s="91">
        <v>0</v>
      </c>
      <c r="L20" s="91">
        <f t="shared" si="1"/>
        <v>0</v>
      </c>
      <c r="M20" s="84" t="s">
        <v>42</v>
      </c>
    </row>
    <row r="21" spans="1:13" ht="93.75" customHeight="1" x14ac:dyDescent="0.25">
      <c r="A21" s="104" t="s">
        <v>48</v>
      </c>
      <c r="B21" s="89"/>
      <c r="C21" s="88" t="s">
        <v>49</v>
      </c>
      <c r="D21" s="84" t="s">
        <v>238</v>
      </c>
      <c r="E21" s="89" t="s">
        <v>127</v>
      </c>
      <c r="F21" s="88" t="s">
        <v>43</v>
      </c>
      <c r="G21" s="90" t="s">
        <v>36</v>
      </c>
      <c r="H21" s="128">
        <v>1450000</v>
      </c>
      <c r="I21" s="84">
        <v>0</v>
      </c>
      <c r="J21" s="84">
        <v>0</v>
      </c>
      <c r="K21" s="84">
        <v>0</v>
      </c>
      <c r="L21" s="84">
        <f t="shared" si="1"/>
        <v>1450000</v>
      </c>
      <c r="M21" s="84" t="s">
        <v>50</v>
      </c>
    </row>
    <row r="22" spans="1:13" ht="83.25" customHeight="1" x14ac:dyDescent="0.25">
      <c r="A22" s="101" t="s">
        <v>52</v>
      </c>
      <c r="B22" s="103"/>
      <c r="C22" s="84" t="s">
        <v>51</v>
      </c>
      <c r="D22" s="84" t="s">
        <v>238</v>
      </c>
      <c r="E22" s="84" t="s">
        <v>246</v>
      </c>
      <c r="F22" s="84" t="s">
        <v>43</v>
      </c>
      <c r="G22" s="85" t="s">
        <v>36</v>
      </c>
      <c r="H22" s="84">
        <v>0</v>
      </c>
      <c r="I22" s="84">
        <v>0</v>
      </c>
      <c r="J22" s="84">
        <v>0</v>
      </c>
      <c r="K22" s="84">
        <v>0</v>
      </c>
      <c r="L22" s="84">
        <f t="shared" si="1"/>
        <v>0</v>
      </c>
      <c r="M22" s="84" t="s">
        <v>53</v>
      </c>
    </row>
    <row r="23" spans="1:13" ht="82.5" customHeight="1" x14ac:dyDescent="0.25">
      <c r="A23" s="101" t="s">
        <v>54</v>
      </c>
      <c r="B23" s="84"/>
      <c r="C23" s="84" t="s">
        <v>58</v>
      </c>
      <c r="D23" s="84" t="s">
        <v>238</v>
      </c>
      <c r="E23" s="87" t="s">
        <v>127</v>
      </c>
      <c r="F23" s="84" t="s">
        <v>43</v>
      </c>
      <c r="G23" s="85" t="s">
        <v>36</v>
      </c>
      <c r="H23" s="86">
        <v>90000</v>
      </c>
      <c r="I23" s="86">
        <v>0</v>
      </c>
      <c r="J23" s="86">
        <v>0</v>
      </c>
      <c r="K23" s="86">
        <v>0</v>
      </c>
      <c r="L23" s="84">
        <f t="shared" si="1"/>
        <v>90000</v>
      </c>
      <c r="M23" s="84" t="s">
        <v>55</v>
      </c>
    </row>
    <row r="24" spans="1:13" ht="82.5" customHeight="1" x14ac:dyDescent="0.25">
      <c r="A24" s="105" t="s">
        <v>56</v>
      </c>
      <c r="B24" s="92"/>
      <c r="C24" s="145" t="s">
        <v>60</v>
      </c>
      <c r="D24" s="84" t="s">
        <v>238</v>
      </c>
      <c r="E24" s="92" t="s">
        <v>127</v>
      </c>
      <c r="F24" s="91" t="s">
        <v>43</v>
      </c>
      <c r="G24" s="91" t="s">
        <v>36</v>
      </c>
      <c r="H24" s="127">
        <v>0</v>
      </c>
      <c r="I24" s="127">
        <v>0</v>
      </c>
      <c r="J24" s="127">
        <v>0</v>
      </c>
      <c r="K24" s="127">
        <v>0</v>
      </c>
      <c r="L24" s="127">
        <f t="shared" si="1"/>
        <v>0</v>
      </c>
      <c r="M24" s="84" t="s">
        <v>63</v>
      </c>
    </row>
    <row r="25" spans="1:13" ht="81.75" customHeight="1" x14ac:dyDescent="0.25">
      <c r="A25" s="105" t="s">
        <v>57</v>
      </c>
      <c r="B25" s="92"/>
      <c r="C25" s="145" t="s">
        <v>59</v>
      </c>
      <c r="D25" s="84" t="s">
        <v>238</v>
      </c>
      <c r="E25" s="92" t="s">
        <v>127</v>
      </c>
      <c r="F25" s="91" t="s">
        <v>43</v>
      </c>
      <c r="G25" s="91" t="s">
        <v>36</v>
      </c>
      <c r="H25" s="84">
        <v>0</v>
      </c>
      <c r="I25" s="84">
        <v>0</v>
      </c>
      <c r="J25" s="84">
        <v>0</v>
      </c>
      <c r="K25" s="84">
        <v>0</v>
      </c>
      <c r="L25" s="84">
        <f t="shared" si="1"/>
        <v>0</v>
      </c>
      <c r="M25" s="84" t="s">
        <v>63</v>
      </c>
    </row>
    <row r="26" spans="1:13" ht="82.5" customHeight="1" x14ac:dyDescent="0.25">
      <c r="A26" s="101" t="s">
        <v>62</v>
      </c>
      <c r="B26" s="84"/>
      <c r="C26" s="84" t="s">
        <v>61</v>
      </c>
      <c r="D26" s="84" t="s">
        <v>238</v>
      </c>
      <c r="E26" s="92" t="s">
        <v>127</v>
      </c>
      <c r="F26" s="91" t="s">
        <v>43</v>
      </c>
      <c r="G26" s="91" t="s">
        <v>36</v>
      </c>
      <c r="H26" s="84">
        <v>0</v>
      </c>
      <c r="I26" s="84">
        <v>0</v>
      </c>
      <c r="J26" s="84">
        <v>0</v>
      </c>
      <c r="K26" s="84">
        <v>0</v>
      </c>
      <c r="L26" s="84">
        <f t="shared" si="1"/>
        <v>0</v>
      </c>
      <c r="M26" s="91" t="s">
        <v>55</v>
      </c>
    </row>
    <row r="27" spans="1:13" ht="81" customHeight="1" x14ac:dyDescent="0.25">
      <c r="A27" s="101" t="s">
        <v>64</v>
      </c>
      <c r="B27" s="84"/>
      <c r="C27" s="84" t="s">
        <v>65</v>
      </c>
      <c r="D27" s="84" t="s">
        <v>238</v>
      </c>
      <c r="E27" s="92" t="s">
        <v>127</v>
      </c>
      <c r="F27" s="91" t="s">
        <v>43</v>
      </c>
      <c r="G27" s="91" t="s">
        <v>36</v>
      </c>
      <c r="H27" s="86">
        <v>297921</v>
      </c>
      <c r="I27" s="86">
        <v>0</v>
      </c>
      <c r="J27" s="86">
        <v>0</v>
      </c>
      <c r="K27" s="86">
        <v>0</v>
      </c>
      <c r="L27" s="84">
        <f t="shared" si="1"/>
        <v>297921</v>
      </c>
      <c r="M27" s="91" t="s">
        <v>55</v>
      </c>
    </row>
    <row r="28" spans="1:13" ht="81.75" customHeight="1" x14ac:dyDescent="0.25">
      <c r="A28" s="106" t="s">
        <v>67</v>
      </c>
      <c r="B28" s="102"/>
      <c r="C28" s="84" t="s">
        <v>66</v>
      </c>
      <c r="D28" s="84" t="s">
        <v>238</v>
      </c>
      <c r="E28" s="84" t="s">
        <v>246</v>
      </c>
      <c r="F28" s="91" t="s">
        <v>43</v>
      </c>
      <c r="G28" s="91" t="s">
        <v>36</v>
      </c>
      <c r="H28" s="84">
        <v>0</v>
      </c>
      <c r="I28" s="84">
        <v>0</v>
      </c>
      <c r="J28" s="84">
        <v>0</v>
      </c>
      <c r="K28" s="84">
        <v>0</v>
      </c>
      <c r="L28" s="84">
        <f t="shared" si="1"/>
        <v>0</v>
      </c>
      <c r="M28" s="91" t="s">
        <v>55</v>
      </c>
    </row>
    <row r="29" spans="1:13" x14ac:dyDescent="0.25">
      <c r="A29" s="199" t="s">
        <v>68</v>
      </c>
      <c r="B29" s="199"/>
      <c r="C29" s="199"/>
      <c r="D29" s="199"/>
      <c r="E29" s="199"/>
      <c r="F29" s="199"/>
      <c r="G29" s="199"/>
      <c r="H29" s="199"/>
      <c r="I29" s="199"/>
      <c r="J29" s="199"/>
      <c r="K29" s="199"/>
      <c r="L29" s="199"/>
      <c r="M29" s="199"/>
    </row>
    <row r="30" spans="1:13" ht="126.75" customHeight="1" x14ac:dyDescent="0.25">
      <c r="A30" s="104" t="s">
        <v>69</v>
      </c>
      <c r="B30" s="88"/>
      <c r="C30" s="88" t="s">
        <v>77</v>
      </c>
      <c r="D30" s="84" t="s">
        <v>238</v>
      </c>
      <c r="E30" s="84" t="s">
        <v>246</v>
      </c>
      <c r="F30" s="93" t="s">
        <v>43</v>
      </c>
      <c r="G30" s="93" t="s">
        <v>36</v>
      </c>
      <c r="H30" s="84">
        <v>0</v>
      </c>
      <c r="I30" s="84">
        <v>0</v>
      </c>
      <c r="J30" s="84">
        <v>0</v>
      </c>
      <c r="K30" s="84">
        <v>0</v>
      </c>
      <c r="L30" s="84">
        <f>H30+I30+J30+K30</f>
        <v>0</v>
      </c>
      <c r="M30" s="84" t="s">
        <v>78</v>
      </c>
    </row>
    <row r="31" spans="1:13" ht="114" customHeight="1" x14ac:dyDescent="0.25">
      <c r="A31" s="101" t="s">
        <v>79</v>
      </c>
      <c r="B31" s="102"/>
      <c r="C31" s="84" t="s">
        <v>80</v>
      </c>
      <c r="D31" s="84" t="s">
        <v>238</v>
      </c>
      <c r="E31" s="84" t="s">
        <v>246</v>
      </c>
      <c r="F31" s="91" t="s">
        <v>43</v>
      </c>
      <c r="G31" s="91" t="s">
        <v>36</v>
      </c>
      <c r="H31" s="84">
        <v>0</v>
      </c>
      <c r="I31" s="84">
        <v>0</v>
      </c>
      <c r="J31" s="84">
        <v>0</v>
      </c>
      <c r="K31" s="84">
        <v>0</v>
      </c>
      <c r="L31" s="84">
        <f t="shared" ref="L31:L36" si="2">H31+I31+J31+K31</f>
        <v>0</v>
      </c>
      <c r="M31" s="84" t="s">
        <v>81</v>
      </c>
    </row>
    <row r="32" spans="1:13" ht="108.75" customHeight="1" x14ac:dyDescent="0.25">
      <c r="A32" s="101" t="s">
        <v>70</v>
      </c>
      <c r="B32" s="84"/>
      <c r="C32" s="84" t="s">
        <v>82</v>
      </c>
      <c r="D32" s="84" t="s">
        <v>238</v>
      </c>
      <c r="E32" s="84" t="s">
        <v>246</v>
      </c>
      <c r="F32" s="91" t="s">
        <v>43</v>
      </c>
      <c r="G32" s="91" t="s">
        <v>36</v>
      </c>
      <c r="H32" s="84">
        <v>0</v>
      </c>
      <c r="I32" s="84">
        <v>0</v>
      </c>
      <c r="J32" s="84">
        <v>0</v>
      </c>
      <c r="K32" s="84">
        <v>0</v>
      </c>
      <c r="L32" s="84">
        <f t="shared" si="2"/>
        <v>0</v>
      </c>
      <c r="M32" s="84" t="s">
        <v>84</v>
      </c>
    </row>
    <row r="33" spans="1:16" ht="123.75" x14ac:dyDescent="0.25">
      <c r="A33" s="101" t="s">
        <v>71</v>
      </c>
      <c r="B33" s="103"/>
      <c r="C33" s="84" t="s">
        <v>83</v>
      </c>
      <c r="D33" s="84" t="s">
        <v>238</v>
      </c>
      <c r="E33" s="84" t="s">
        <v>246</v>
      </c>
      <c r="F33" s="91" t="s">
        <v>43</v>
      </c>
      <c r="G33" s="91" t="s">
        <v>36</v>
      </c>
      <c r="H33" s="86">
        <f>69979-16436</f>
        <v>53543</v>
      </c>
      <c r="I33" s="86">
        <v>0</v>
      </c>
      <c r="J33" s="86">
        <v>0</v>
      </c>
      <c r="K33" s="86">
        <v>0</v>
      </c>
      <c r="L33" s="84">
        <f t="shared" si="2"/>
        <v>53543</v>
      </c>
      <c r="M33" s="84" t="s">
        <v>84</v>
      </c>
    </row>
    <row r="34" spans="1:16" ht="123.75" x14ac:dyDescent="0.25">
      <c r="A34" s="101" t="s">
        <v>72</v>
      </c>
      <c r="B34" s="102"/>
      <c r="C34" s="84" t="s">
        <v>73</v>
      </c>
      <c r="D34" s="84" t="s">
        <v>238</v>
      </c>
      <c r="E34" s="84" t="s">
        <v>246</v>
      </c>
      <c r="F34" s="91" t="s">
        <v>43</v>
      </c>
      <c r="G34" s="91" t="s">
        <v>36</v>
      </c>
      <c r="H34" s="84">
        <v>0</v>
      </c>
      <c r="I34" s="84">
        <v>0</v>
      </c>
      <c r="J34" s="84">
        <v>0</v>
      </c>
      <c r="K34" s="84">
        <v>0</v>
      </c>
      <c r="L34" s="84">
        <f t="shared" si="2"/>
        <v>0</v>
      </c>
      <c r="M34" s="84" t="s">
        <v>84</v>
      </c>
    </row>
    <row r="35" spans="1:16" ht="68.25" customHeight="1" x14ac:dyDescent="0.25">
      <c r="A35" s="101" t="s">
        <v>74</v>
      </c>
      <c r="B35" s="102"/>
      <c r="C35" s="84" t="s">
        <v>86</v>
      </c>
      <c r="D35" s="84" t="s">
        <v>238</v>
      </c>
      <c r="E35" s="84" t="s">
        <v>246</v>
      </c>
      <c r="F35" s="91" t="s">
        <v>43</v>
      </c>
      <c r="G35" s="91" t="s">
        <v>36</v>
      </c>
      <c r="H35" s="84">
        <v>0</v>
      </c>
      <c r="I35" s="84">
        <v>0</v>
      </c>
      <c r="J35" s="84">
        <v>0</v>
      </c>
      <c r="K35" s="84">
        <v>0</v>
      </c>
      <c r="L35" s="84">
        <f t="shared" si="2"/>
        <v>0</v>
      </c>
      <c r="M35" s="94"/>
    </row>
    <row r="36" spans="1:16" ht="81" customHeight="1" x14ac:dyDescent="0.25">
      <c r="A36" s="101" t="s">
        <v>76</v>
      </c>
      <c r="B36" s="102"/>
      <c r="C36" s="84" t="s">
        <v>137</v>
      </c>
      <c r="D36" s="84" t="s">
        <v>238</v>
      </c>
      <c r="E36" s="84" t="s">
        <v>246</v>
      </c>
      <c r="F36" s="91" t="s">
        <v>43</v>
      </c>
      <c r="G36" s="91" t="s">
        <v>36</v>
      </c>
      <c r="H36" s="84">
        <v>0</v>
      </c>
      <c r="I36" s="84">
        <v>0</v>
      </c>
      <c r="J36" s="84">
        <v>0</v>
      </c>
      <c r="K36" s="84">
        <v>0</v>
      </c>
      <c r="L36" s="84">
        <f t="shared" si="2"/>
        <v>0</v>
      </c>
      <c r="M36" s="84"/>
    </row>
    <row r="37" spans="1:16" x14ac:dyDescent="0.25">
      <c r="A37" s="195" t="s">
        <v>89</v>
      </c>
      <c r="B37" s="195"/>
      <c r="C37" s="195"/>
      <c r="D37" s="195"/>
      <c r="E37" s="195"/>
      <c r="F37" s="195"/>
      <c r="G37" s="195"/>
      <c r="H37" s="195"/>
      <c r="I37" s="195"/>
      <c r="J37" s="195"/>
      <c r="K37" s="195"/>
      <c r="L37" s="195"/>
      <c r="M37" s="195"/>
    </row>
    <row r="38" spans="1:16" ht="69" customHeight="1" x14ac:dyDescent="0.25">
      <c r="A38" s="101" t="s">
        <v>90</v>
      </c>
      <c r="B38" s="87"/>
      <c r="C38" s="84" t="s">
        <v>91</v>
      </c>
      <c r="D38" s="84" t="s">
        <v>238</v>
      </c>
      <c r="E38" s="84" t="s">
        <v>246</v>
      </c>
      <c r="F38" s="91" t="s">
        <v>43</v>
      </c>
      <c r="G38" s="91" t="s">
        <v>36</v>
      </c>
      <c r="H38" s="84">
        <v>0</v>
      </c>
      <c r="I38" s="84">
        <v>0</v>
      </c>
      <c r="J38" s="84">
        <v>0</v>
      </c>
      <c r="K38" s="84">
        <v>0</v>
      </c>
      <c r="L38" s="84">
        <f>H38+I38+J38+K38</f>
        <v>0</v>
      </c>
      <c r="M38" s="84" t="s">
        <v>98</v>
      </c>
    </row>
    <row r="39" spans="1:16" s="7" customFormat="1" ht="90.75" customHeight="1" x14ac:dyDescent="0.25">
      <c r="A39" s="101" t="s">
        <v>93</v>
      </c>
      <c r="B39" s="87"/>
      <c r="C39" s="84" t="s">
        <v>92</v>
      </c>
      <c r="D39" s="84" t="s">
        <v>238</v>
      </c>
      <c r="E39" s="84" t="s">
        <v>246</v>
      </c>
      <c r="F39" s="91" t="s">
        <v>43</v>
      </c>
      <c r="G39" s="91" t="s">
        <v>36</v>
      </c>
      <c r="H39" s="84">
        <v>0</v>
      </c>
      <c r="I39" s="84">
        <v>0</v>
      </c>
      <c r="J39" s="84">
        <v>0</v>
      </c>
      <c r="K39" s="84">
        <v>0</v>
      </c>
      <c r="L39" s="84">
        <f t="shared" ref="L39:L42" si="3">H39+I39+J39+K39</f>
        <v>0</v>
      </c>
      <c r="M39" s="84" t="s">
        <v>99</v>
      </c>
    </row>
    <row r="40" spans="1:16" ht="80.25" customHeight="1" x14ac:dyDescent="0.25">
      <c r="A40" s="101" t="s">
        <v>94</v>
      </c>
      <c r="B40" s="87"/>
      <c r="C40" s="84" t="s">
        <v>240</v>
      </c>
      <c r="D40" s="84" t="s">
        <v>238</v>
      </c>
      <c r="E40" s="84" t="s">
        <v>246</v>
      </c>
      <c r="F40" s="91" t="s">
        <v>43</v>
      </c>
      <c r="G40" s="91" t="s">
        <v>36</v>
      </c>
      <c r="H40" s="86">
        <v>300000</v>
      </c>
      <c r="I40" s="86">
        <v>0</v>
      </c>
      <c r="J40" s="86">
        <v>0</v>
      </c>
      <c r="K40" s="86">
        <v>0</v>
      </c>
      <c r="L40" s="84">
        <f t="shared" si="3"/>
        <v>300000</v>
      </c>
      <c r="M40" s="84" t="s">
        <v>101</v>
      </c>
    </row>
    <row r="41" spans="1:16" ht="108" customHeight="1" x14ac:dyDescent="0.25">
      <c r="A41" s="101" t="s">
        <v>95</v>
      </c>
      <c r="B41" s="84"/>
      <c r="C41" s="95" t="s">
        <v>134</v>
      </c>
      <c r="D41" s="84" t="s">
        <v>238</v>
      </c>
      <c r="E41" s="91" t="s">
        <v>246</v>
      </c>
      <c r="F41" s="91" t="s">
        <v>43</v>
      </c>
      <c r="G41" s="91" t="s">
        <v>36</v>
      </c>
      <c r="H41" s="84">
        <v>0</v>
      </c>
      <c r="I41" s="84">
        <v>0</v>
      </c>
      <c r="J41" s="84">
        <v>0</v>
      </c>
      <c r="K41" s="84">
        <v>0</v>
      </c>
      <c r="L41" s="84">
        <f t="shared" si="3"/>
        <v>0</v>
      </c>
      <c r="M41" s="84" t="s">
        <v>97</v>
      </c>
    </row>
    <row r="42" spans="1:16" ht="81" customHeight="1" x14ac:dyDescent="0.25">
      <c r="A42" s="101" t="s">
        <v>96</v>
      </c>
      <c r="B42" s="84"/>
      <c r="C42" s="85" t="s">
        <v>102</v>
      </c>
      <c r="D42" s="84" t="s">
        <v>238</v>
      </c>
      <c r="E42" s="84" t="s">
        <v>246</v>
      </c>
      <c r="F42" s="91" t="s">
        <v>43</v>
      </c>
      <c r="G42" s="91" t="s">
        <v>36</v>
      </c>
      <c r="H42" s="86">
        <v>100000</v>
      </c>
      <c r="I42" s="86">
        <v>0</v>
      </c>
      <c r="J42" s="86">
        <v>0</v>
      </c>
      <c r="K42" s="86">
        <v>0</v>
      </c>
      <c r="L42" s="84">
        <f t="shared" si="3"/>
        <v>100000</v>
      </c>
      <c r="M42" s="91" t="s">
        <v>55</v>
      </c>
    </row>
    <row r="43" spans="1:16" x14ac:dyDescent="0.25">
      <c r="A43" s="195" t="s">
        <v>103</v>
      </c>
      <c r="B43" s="195"/>
      <c r="C43" s="195"/>
      <c r="D43" s="195"/>
      <c r="E43" s="195"/>
      <c r="F43" s="195"/>
      <c r="G43" s="195"/>
      <c r="H43" s="195"/>
      <c r="I43" s="195"/>
      <c r="J43" s="195"/>
      <c r="K43" s="195"/>
      <c r="L43" s="195"/>
      <c r="M43" s="195"/>
    </row>
    <row r="44" spans="1:16" ht="173.25" customHeight="1" x14ac:dyDescent="0.25">
      <c r="A44" s="84" t="s">
        <v>106</v>
      </c>
      <c r="B44" s="102"/>
      <c r="C44" s="84" t="s">
        <v>104</v>
      </c>
      <c r="D44" s="84" t="s">
        <v>238</v>
      </c>
      <c r="E44" s="84" t="s">
        <v>246</v>
      </c>
      <c r="F44" s="91" t="s">
        <v>43</v>
      </c>
      <c r="G44" s="91" t="s">
        <v>36</v>
      </c>
      <c r="H44" s="86">
        <v>112711</v>
      </c>
      <c r="I44" s="84">
        <v>0</v>
      </c>
      <c r="J44" s="84">
        <v>0</v>
      </c>
      <c r="K44" s="84">
        <v>0</v>
      </c>
      <c r="L44" s="86">
        <f>H44+I44+J44+K44</f>
        <v>112711</v>
      </c>
      <c r="M44" s="84" t="s">
        <v>105</v>
      </c>
    </row>
    <row r="45" spans="1:16" ht="126" customHeight="1" x14ac:dyDescent="0.25">
      <c r="A45" s="196"/>
      <c r="B45" s="197"/>
      <c r="C45" s="197"/>
      <c r="D45" s="197"/>
      <c r="E45" s="197"/>
      <c r="F45" s="198"/>
      <c r="G45" s="91" t="s">
        <v>128</v>
      </c>
      <c r="H45" s="86">
        <v>1014400</v>
      </c>
      <c r="I45" s="84"/>
      <c r="J45" s="84"/>
      <c r="K45" s="84"/>
      <c r="L45" s="86">
        <f>H45</f>
        <v>1014400</v>
      </c>
      <c r="M45" s="84" t="s">
        <v>105</v>
      </c>
    </row>
    <row r="46" spans="1:16" ht="149.25" customHeight="1" x14ac:dyDescent="0.25">
      <c r="A46" s="107" t="s">
        <v>109</v>
      </c>
      <c r="B46" s="103"/>
      <c r="C46" s="84" t="s">
        <v>107</v>
      </c>
      <c r="D46" s="84" t="s">
        <v>238</v>
      </c>
      <c r="E46" s="84" t="s">
        <v>246</v>
      </c>
      <c r="F46" s="91" t="s">
        <v>43</v>
      </c>
      <c r="G46" s="91" t="s">
        <v>36</v>
      </c>
      <c r="H46" s="84">
        <v>0</v>
      </c>
      <c r="I46" s="84">
        <v>0</v>
      </c>
      <c r="J46" s="84">
        <v>0</v>
      </c>
      <c r="K46" s="84">
        <v>0</v>
      </c>
      <c r="L46" s="84">
        <f t="shared" ref="L46:L47" si="4">H46+I46+J46+K46</f>
        <v>0</v>
      </c>
      <c r="M46" s="103"/>
    </row>
    <row r="47" spans="1:16" ht="92.25" customHeight="1" x14ac:dyDescent="0.25">
      <c r="A47" s="107" t="s">
        <v>110</v>
      </c>
      <c r="B47" s="103"/>
      <c r="C47" s="84" t="s">
        <v>108</v>
      </c>
      <c r="D47" s="84" t="s">
        <v>238</v>
      </c>
      <c r="E47" s="84" t="s">
        <v>246</v>
      </c>
      <c r="F47" s="91" t="s">
        <v>43</v>
      </c>
      <c r="G47" s="91" t="s">
        <v>36</v>
      </c>
      <c r="H47" s="84">
        <v>0</v>
      </c>
      <c r="I47" s="84">
        <v>0</v>
      </c>
      <c r="J47" s="84">
        <v>0</v>
      </c>
      <c r="K47" s="84">
        <v>0</v>
      </c>
      <c r="L47" s="84">
        <f t="shared" si="4"/>
        <v>0</v>
      </c>
      <c r="M47" s="84" t="s">
        <v>63</v>
      </c>
      <c r="P47" s="53"/>
    </row>
    <row r="48" spans="1:16" ht="18.75" hidden="1" customHeight="1" x14ac:dyDescent="0.25">
      <c r="A48" s="175" t="s">
        <v>277</v>
      </c>
      <c r="B48" s="176"/>
      <c r="C48" s="176"/>
      <c r="D48" s="176"/>
      <c r="E48" s="176"/>
      <c r="F48" s="176"/>
      <c r="G48" s="176"/>
      <c r="H48" s="176"/>
      <c r="I48" s="176"/>
      <c r="J48" s="176"/>
      <c r="K48" s="176"/>
      <c r="L48" s="176"/>
      <c r="M48" s="177"/>
      <c r="P48" s="53"/>
    </row>
    <row r="49" spans="1:16" ht="79.5" hidden="1" customHeight="1" x14ac:dyDescent="0.25">
      <c r="A49" s="107" t="s">
        <v>278</v>
      </c>
      <c r="B49" s="103"/>
      <c r="C49" s="84" t="s">
        <v>279</v>
      </c>
      <c r="D49" s="84" t="s">
        <v>238</v>
      </c>
      <c r="E49" s="84" t="s">
        <v>246</v>
      </c>
      <c r="F49" s="91" t="s">
        <v>43</v>
      </c>
      <c r="G49" s="91" t="s">
        <v>36</v>
      </c>
      <c r="H49" s="86">
        <v>0</v>
      </c>
      <c r="I49" s="84">
        <v>0</v>
      </c>
      <c r="J49" s="84">
        <v>0</v>
      </c>
      <c r="K49" s="84">
        <v>0</v>
      </c>
      <c r="L49" s="86">
        <v>0</v>
      </c>
      <c r="M49" s="84" t="s">
        <v>26</v>
      </c>
      <c r="P49" s="53"/>
    </row>
    <row r="50" spans="1:16" x14ac:dyDescent="0.25">
      <c r="A50" s="179" t="s">
        <v>149</v>
      </c>
      <c r="B50" s="180"/>
      <c r="C50" s="180"/>
      <c r="D50" s="180"/>
      <c r="E50" s="180"/>
      <c r="F50" s="181"/>
      <c r="G50" s="96" t="s">
        <v>37</v>
      </c>
      <c r="H50" s="111">
        <f>H51+H53</f>
        <v>6059038</v>
      </c>
      <c r="I50" s="110">
        <v>0</v>
      </c>
      <c r="J50" s="110">
        <v>0</v>
      </c>
      <c r="K50" s="110">
        <v>0</v>
      </c>
      <c r="L50" s="111">
        <f>L51+L53</f>
        <v>6059038</v>
      </c>
      <c r="M50" s="97"/>
    </row>
    <row r="51" spans="1:16" ht="45" customHeight="1" x14ac:dyDescent="0.25">
      <c r="A51" s="182"/>
      <c r="B51" s="183"/>
      <c r="C51" s="183"/>
      <c r="D51" s="183"/>
      <c r="E51" s="183"/>
      <c r="F51" s="184"/>
      <c r="G51" s="98" t="s">
        <v>128</v>
      </c>
      <c r="H51" s="110">
        <f>H9+H45</f>
        <v>2180626</v>
      </c>
      <c r="I51" s="110">
        <v>0</v>
      </c>
      <c r="J51" s="110">
        <v>0</v>
      </c>
      <c r="K51" s="110">
        <v>0</v>
      </c>
      <c r="L51" s="110">
        <f>H51</f>
        <v>2180626</v>
      </c>
      <c r="M51" s="103"/>
    </row>
    <row r="52" spans="1:16" ht="25.5" customHeight="1" x14ac:dyDescent="0.25">
      <c r="A52" s="182"/>
      <c r="B52" s="183"/>
      <c r="C52" s="183"/>
      <c r="D52" s="183"/>
      <c r="E52" s="183"/>
      <c r="F52" s="184"/>
      <c r="G52" s="98" t="s">
        <v>129</v>
      </c>
      <c r="H52" s="112"/>
      <c r="I52" s="113">
        <v>0</v>
      </c>
      <c r="J52" s="113">
        <v>0</v>
      </c>
      <c r="K52" s="113">
        <v>0</v>
      </c>
      <c r="L52" s="112"/>
      <c r="M52" s="103"/>
    </row>
    <row r="53" spans="1:16" ht="31.5" customHeight="1" x14ac:dyDescent="0.25">
      <c r="A53" s="182"/>
      <c r="B53" s="183"/>
      <c r="C53" s="183"/>
      <c r="D53" s="183"/>
      <c r="E53" s="183"/>
      <c r="F53" s="184"/>
      <c r="G53" s="5" t="s">
        <v>130</v>
      </c>
      <c r="H53" s="111">
        <f>3310972+82000+262219-19000-17000+52800+206421</f>
        <v>3878412</v>
      </c>
      <c r="I53" s="111">
        <v>0</v>
      </c>
      <c r="J53" s="111">
        <v>0</v>
      </c>
      <c r="K53" s="111">
        <v>0</v>
      </c>
      <c r="L53" s="111">
        <f>H53</f>
        <v>3878412</v>
      </c>
      <c r="M53" s="103"/>
    </row>
    <row r="54" spans="1:16" ht="23.25" customHeight="1" x14ac:dyDescent="0.25">
      <c r="A54" s="182"/>
      <c r="B54" s="183"/>
      <c r="C54" s="183"/>
      <c r="D54" s="183"/>
      <c r="E54" s="183"/>
      <c r="F54" s="184"/>
      <c r="G54" s="120" t="s">
        <v>131</v>
      </c>
      <c r="H54" s="114"/>
      <c r="I54" s="121">
        <v>0</v>
      </c>
      <c r="J54" s="121">
        <v>0</v>
      </c>
      <c r="K54" s="121">
        <v>0</v>
      </c>
      <c r="L54" s="119"/>
      <c r="M54" s="122"/>
      <c r="N54" s="130"/>
    </row>
    <row r="55" spans="1:16" ht="30.75" customHeight="1" x14ac:dyDescent="0.25">
      <c r="A55" s="185" t="s">
        <v>386</v>
      </c>
      <c r="B55" s="186"/>
      <c r="C55" s="186"/>
      <c r="D55" s="186"/>
      <c r="E55" s="186"/>
      <c r="F55" s="186"/>
      <c r="G55" s="186"/>
      <c r="H55" s="186"/>
      <c r="I55" s="186"/>
      <c r="J55" s="186"/>
      <c r="K55" s="186"/>
      <c r="L55" s="186"/>
      <c r="M55" s="187"/>
    </row>
    <row r="56" spans="1:16" x14ac:dyDescent="0.25">
      <c r="A56" s="123"/>
      <c r="B56" s="124"/>
      <c r="C56" s="124"/>
      <c r="D56" s="124"/>
      <c r="E56" s="124"/>
      <c r="F56" s="124"/>
      <c r="G56" s="124"/>
      <c r="H56" s="154"/>
      <c r="I56" s="124"/>
      <c r="J56" s="124"/>
      <c r="K56" s="124"/>
      <c r="L56" s="124"/>
      <c r="M56" s="125"/>
    </row>
  </sheetData>
  <mergeCells count="30">
    <mergeCell ref="A37:M37"/>
    <mergeCell ref="A9:E9"/>
    <mergeCell ref="A45:F45"/>
    <mergeCell ref="A29:M29"/>
    <mergeCell ref="A14:M14"/>
    <mergeCell ref="A15:A17"/>
    <mergeCell ref="B15:B17"/>
    <mergeCell ref="C15:C17"/>
    <mergeCell ref="D15:D17"/>
    <mergeCell ref="E15:E17"/>
    <mergeCell ref="F15:F17"/>
    <mergeCell ref="G15:G17"/>
    <mergeCell ref="H15:L15"/>
    <mergeCell ref="M15:M17"/>
    <mergeCell ref="A48:M48"/>
    <mergeCell ref="K1:M1"/>
    <mergeCell ref="A50:F54"/>
    <mergeCell ref="A55:M55"/>
    <mergeCell ref="A6:M6"/>
    <mergeCell ref="A2:M2"/>
    <mergeCell ref="A3:A5"/>
    <mergeCell ref="B3:B5"/>
    <mergeCell ref="C3:C5"/>
    <mergeCell ref="D3:D5"/>
    <mergeCell ref="E3:E5"/>
    <mergeCell ref="F3:F5"/>
    <mergeCell ref="G3:G5"/>
    <mergeCell ref="H3:L3"/>
    <mergeCell ref="M3:M5"/>
    <mergeCell ref="A43:M43"/>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topLeftCell="A44" zoomScaleNormal="100" zoomScaleSheetLayoutView="100" workbookViewId="0">
      <selection activeCell="H49" sqref="H49"/>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78" t="s">
        <v>373</v>
      </c>
      <c r="L1" s="178"/>
      <c r="M1" s="178"/>
    </row>
    <row r="2" spans="1:13" ht="63.75" customHeight="1" x14ac:dyDescent="0.25">
      <c r="A2" s="220" t="s">
        <v>243</v>
      </c>
      <c r="B2" s="220"/>
      <c r="C2" s="220"/>
      <c r="D2" s="220"/>
      <c r="E2" s="220"/>
      <c r="F2" s="220"/>
      <c r="G2" s="220"/>
      <c r="H2" s="220"/>
      <c r="I2" s="220"/>
      <c r="J2" s="220"/>
      <c r="K2" s="220"/>
      <c r="L2" s="220"/>
      <c r="M2" s="220"/>
    </row>
    <row r="3" spans="1:13" ht="31.5" customHeight="1" x14ac:dyDescent="0.25">
      <c r="A3" s="191" t="s">
        <v>20</v>
      </c>
      <c r="B3" s="191" t="s">
        <v>13</v>
      </c>
      <c r="C3" s="191" t="s">
        <v>14</v>
      </c>
      <c r="D3" s="191" t="s">
        <v>15</v>
      </c>
      <c r="E3" s="191" t="s">
        <v>16</v>
      </c>
      <c r="F3" s="191" t="s">
        <v>17</v>
      </c>
      <c r="G3" s="191" t="s">
        <v>18</v>
      </c>
      <c r="H3" s="175" t="s">
        <v>251</v>
      </c>
      <c r="I3" s="176"/>
      <c r="J3" s="176"/>
      <c r="K3" s="176"/>
      <c r="L3" s="177"/>
      <c r="M3" s="194" t="s">
        <v>19</v>
      </c>
    </row>
    <row r="4" spans="1:13" ht="27" customHeight="1" x14ac:dyDescent="0.25">
      <c r="A4" s="192"/>
      <c r="B4" s="192"/>
      <c r="C4" s="192"/>
      <c r="D4" s="192"/>
      <c r="E4" s="192"/>
      <c r="F4" s="192"/>
      <c r="G4" s="192"/>
      <c r="H4" s="5" t="s">
        <v>2</v>
      </c>
      <c r="I4" s="5" t="s">
        <v>3</v>
      </c>
      <c r="J4" s="5" t="s">
        <v>4</v>
      </c>
      <c r="K4" s="77" t="s">
        <v>126</v>
      </c>
      <c r="L4" s="5" t="s">
        <v>38</v>
      </c>
      <c r="M4" s="194"/>
    </row>
    <row r="5" spans="1:13" x14ac:dyDescent="0.25">
      <c r="A5" s="193"/>
      <c r="B5" s="193"/>
      <c r="C5" s="193"/>
      <c r="D5" s="193"/>
      <c r="E5" s="193"/>
      <c r="F5" s="193"/>
      <c r="G5" s="193"/>
      <c r="H5" s="6" t="s">
        <v>12</v>
      </c>
      <c r="I5" s="6" t="s">
        <v>12</v>
      </c>
      <c r="J5" s="6" t="s">
        <v>12</v>
      </c>
      <c r="K5" s="6" t="s">
        <v>12</v>
      </c>
      <c r="L5" s="6" t="s">
        <v>12</v>
      </c>
      <c r="M5" s="194"/>
    </row>
    <row r="6" spans="1:13" ht="38.25" customHeight="1" x14ac:dyDescent="0.25">
      <c r="A6" s="221" t="s">
        <v>21</v>
      </c>
      <c r="B6" s="222"/>
      <c r="C6" s="222"/>
      <c r="D6" s="222"/>
      <c r="E6" s="222"/>
      <c r="F6" s="222"/>
      <c r="G6" s="222"/>
      <c r="H6" s="222"/>
      <c r="I6" s="222"/>
      <c r="J6" s="222"/>
      <c r="K6" s="222"/>
      <c r="L6" s="222"/>
      <c r="M6" s="223"/>
    </row>
    <row r="7" spans="1:13" ht="96" x14ac:dyDescent="0.25">
      <c r="A7" s="10" t="s">
        <v>23</v>
      </c>
      <c r="B7" s="11"/>
      <c r="C7" s="12" t="s">
        <v>22</v>
      </c>
      <c r="D7" s="16" t="s">
        <v>239</v>
      </c>
      <c r="E7" s="12" t="s">
        <v>246</v>
      </c>
      <c r="F7" s="12" t="s">
        <v>43</v>
      </c>
      <c r="G7" s="13" t="s">
        <v>36</v>
      </c>
      <c r="H7" s="12">
        <v>1</v>
      </c>
      <c r="I7" s="12">
        <v>0</v>
      </c>
      <c r="J7" s="12">
        <v>0</v>
      </c>
      <c r="K7" s="12">
        <v>0</v>
      </c>
      <c r="L7" s="12">
        <f>H7</f>
        <v>1</v>
      </c>
      <c r="M7" s="12" t="s">
        <v>360</v>
      </c>
    </row>
    <row r="8" spans="1:13" ht="215.25" customHeight="1" x14ac:dyDescent="0.25">
      <c r="A8" s="14" t="s">
        <v>24</v>
      </c>
      <c r="B8" s="11"/>
      <c r="C8" s="12" t="s">
        <v>361</v>
      </c>
      <c r="D8" s="16" t="s">
        <v>239</v>
      </c>
      <c r="E8" s="12" t="s">
        <v>246</v>
      </c>
      <c r="F8" s="12" t="s">
        <v>43</v>
      </c>
      <c r="G8" s="13" t="s">
        <v>36</v>
      </c>
      <c r="H8" s="45">
        <v>581469</v>
      </c>
      <c r="I8" s="12">
        <v>0</v>
      </c>
      <c r="J8" s="12">
        <v>0</v>
      </c>
      <c r="K8" s="12">
        <v>0</v>
      </c>
      <c r="L8" s="129">
        <f t="shared" ref="L8:L10" si="0">H8+I8+J8+K8</f>
        <v>581469</v>
      </c>
      <c r="M8" s="12" t="s">
        <v>25</v>
      </c>
    </row>
    <row r="9" spans="1:13" ht="213" customHeight="1" x14ac:dyDescent="0.25">
      <c r="A9" s="10" t="s">
        <v>27</v>
      </c>
      <c r="B9" s="16"/>
      <c r="C9" s="12" t="s">
        <v>30</v>
      </c>
      <c r="D9" s="16" t="s">
        <v>239</v>
      </c>
      <c r="E9" s="12" t="s">
        <v>246</v>
      </c>
      <c r="F9" s="12" t="s">
        <v>43</v>
      </c>
      <c r="G9" s="13" t="s">
        <v>36</v>
      </c>
      <c r="H9" s="129">
        <v>0</v>
      </c>
      <c r="I9" s="12">
        <v>0</v>
      </c>
      <c r="J9" s="12">
        <v>0</v>
      </c>
      <c r="K9" s="12">
        <v>0</v>
      </c>
      <c r="L9" s="129">
        <f t="shared" si="0"/>
        <v>0</v>
      </c>
      <c r="M9" s="12" t="s">
        <v>256</v>
      </c>
    </row>
    <row r="10" spans="1:13" ht="120" x14ac:dyDescent="0.25">
      <c r="A10" s="10" t="s">
        <v>29</v>
      </c>
      <c r="B10" s="17"/>
      <c r="C10" s="12" t="s">
        <v>33</v>
      </c>
      <c r="D10" s="16" t="s">
        <v>239</v>
      </c>
      <c r="E10" s="12" t="s">
        <v>246</v>
      </c>
      <c r="F10" s="12" t="s">
        <v>43</v>
      </c>
      <c r="G10" s="13" t="s">
        <v>36</v>
      </c>
      <c r="H10" s="12">
        <v>0</v>
      </c>
      <c r="I10" s="12">
        <v>0</v>
      </c>
      <c r="J10" s="12">
        <v>0</v>
      </c>
      <c r="K10" s="12">
        <v>0</v>
      </c>
      <c r="L10" s="54">
        <f t="shared" si="0"/>
        <v>0</v>
      </c>
      <c r="M10" s="12" t="s">
        <v>34</v>
      </c>
    </row>
    <row r="11" spans="1:13" ht="96" x14ac:dyDescent="0.25">
      <c r="A11" s="10" t="s">
        <v>31</v>
      </c>
      <c r="B11" s="17"/>
      <c r="C11" s="12" t="s">
        <v>281</v>
      </c>
      <c r="D11" s="16" t="s">
        <v>239</v>
      </c>
      <c r="E11" s="12" t="s">
        <v>246</v>
      </c>
      <c r="F11" s="12" t="s">
        <v>43</v>
      </c>
      <c r="G11" s="13" t="s">
        <v>36</v>
      </c>
      <c r="H11" s="45">
        <v>463600</v>
      </c>
      <c r="I11" s="12"/>
      <c r="J11" s="12"/>
      <c r="K11" s="12"/>
      <c r="L11" s="54">
        <f>H11</f>
        <v>463600</v>
      </c>
      <c r="M11" s="20" t="s">
        <v>290</v>
      </c>
    </row>
    <row r="12" spans="1:13" ht="96" x14ac:dyDescent="0.25">
      <c r="A12" s="174" t="s">
        <v>32</v>
      </c>
      <c r="B12" s="17"/>
      <c r="C12" s="12" t="s">
        <v>390</v>
      </c>
      <c r="D12" s="16" t="s">
        <v>239</v>
      </c>
      <c r="E12" s="12" t="s">
        <v>246</v>
      </c>
      <c r="F12" s="12" t="s">
        <v>43</v>
      </c>
      <c r="G12" s="13" t="s">
        <v>36</v>
      </c>
      <c r="H12" s="45">
        <v>0</v>
      </c>
      <c r="I12" s="12"/>
      <c r="J12" s="12"/>
      <c r="K12" s="12"/>
      <c r="L12" s="321">
        <v>0</v>
      </c>
      <c r="M12" s="20" t="s">
        <v>290</v>
      </c>
    </row>
    <row r="13" spans="1:13" ht="96" x14ac:dyDescent="0.25">
      <c r="A13" s="10" t="s">
        <v>362</v>
      </c>
      <c r="B13" s="17"/>
      <c r="C13" s="12" t="s">
        <v>293</v>
      </c>
      <c r="D13" s="16" t="s">
        <v>239</v>
      </c>
      <c r="E13" s="12" t="s">
        <v>246</v>
      </c>
      <c r="F13" s="12" t="s">
        <v>43</v>
      </c>
      <c r="G13" s="13" t="s">
        <v>36</v>
      </c>
      <c r="H13" s="45">
        <v>139000</v>
      </c>
      <c r="I13" s="12"/>
      <c r="J13" s="12"/>
      <c r="K13" s="12"/>
      <c r="L13" s="54">
        <f>H13</f>
        <v>139000</v>
      </c>
      <c r="M13" s="20" t="s">
        <v>294</v>
      </c>
    </row>
    <row r="14" spans="1:13" x14ac:dyDescent="0.25">
      <c r="A14" s="213" t="s">
        <v>39</v>
      </c>
      <c r="B14" s="213"/>
      <c r="C14" s="213"/>
      <c r="D14" s="213"/>
      <c r="E14" s="213"/>
      <c r="F14" s="213"/>
      <c r="G14" s="213"/>
      <c r="H14" s="213"/>
      <c r="I14" s="213"/>
      <c r="J14" s="213"/>
      <c r="K14" s="213"/>
      <c r="L14" s="213"/>
      <c r="M14" s="213"/>
    </row>
    <row r="15" spans="1:13" x14ac:dyDescent="0.25">
      <c r="A15" s="214" t="s">
        <v>20</v>
      </c>
      <c r="B15" s="214" t="s">
        <v>13</v>
      </c>
      <c r="C15" s="214" t="s">
        <v>14</v>
      </c>
      <c r="D15" s="214" t="s">
        <v>15</v>
      </c>
      <c r="E15" s="214" t="s">
        <v>16</v>
      </c>
      <c r="F15" s="214" t="s">
        <v>17</v>
      </c>
      <c r="G15" s="214" t="s">
        <v>18</v>
      </c>
      <c r="H15" s="217" t="s">
        <v>11</v>
      </c>
      <c r="I15" s="218"/>
      <c r="J15" s="218"/>
      <c r="K15" s="218"/>
      <c r="L15" s="219"/>
      <c r="M15" s="209" t="s">
        <v>19</v>
      </c>
    </row>
    <row r="16" spans="1:13" ht="24" x14ac:dyDescent="0.25">
      <c r="A16" s="215"/>
      <c r="B16" s="215"/>
      <c r="C16" s="215"/>
      <c r="D16" s="215"/>
      <c r="E16" s="215"/>
      <c r="F16" s="215"/>
      <c r="G16" s="215"/>
      <c r="H16" s="8" t="s">
        <v>2</v>
      </c>
      <c r="I16" s="8" t="s">
        <v>3</v>
      </c>
      <c r="J16" s="8" t="s">
        <v>4</v>
      </c>
      <c r="K16" s="8" t="s">
        <v>126</v>
      </c>
      <c r="L16" s="8" t="s">
        <v>38</v>
      </c>
      <c r="M16" s="209"/>
    </row>
    <row r="17" spans="1:13" ht="43.5" customHeight="1" x14ac:dyDescent="0.25">
      <c r="A17" s="216"/>
      <c r="B17" s="216"/>
      <c r="C17" s="216"/>
      <c r="D17" s="216"/>
      <c r="E17" s="216"/>
      <c r="F17" s="216"/>
      <c r="G17" s="216"/>
      <c r="H17" s="9" t="s">
        <v>12</v>
      </c>
      <c r="I17" s="9" t="s">
        <v>12</v>
      </c>
      <c r="J17" s="9" t="s">
        <v>12</v>
      </c>
      <c r="K17" s="9" t="s">
        <v>12</v>
      </c>
      <c r="L17" s="9" t="s">
        <v>12</v>
      </c>
      <c r="M17" s="209"/>
    </row>
    <row r="18" spans="1:13" ht="96" x14ac:dyDescent="0.25">
      <c r="A18" s="10" t="s">
        <v>40</v>
      </c>
      <c r="B18" s="17"/>
      <c r="C18" s="12" t="s">
        <v>41</v>
      </c>
      <c r="D18" s="16" t="s">
        <v>239</v>
      </c>
      <c r="E18" s="12" t="s">
        <v>246</v>
      </c>
      <c r="F18" s="12" t="s">
        <v>43</v>
      </c>
      <c r="G18" s="13" t="s">
        <v>36</v>
      </c>
      <c r="H18" s="12">
        <v>0</v>
      </c>
      <c r="I18" s="12">
        <v>0</v>
      </c>
      <c r="J18" s="12">
        <v>0</v>
      </c>
      <c r="K18" s="12">
        <v>0</v>
      </c>
      <c r="L18" s="54">
        <f>H18+I18+J18+K18</f>
        <v>0</v>
      </c>
      <c r="M18" s="12" t="s">
        <v>42</v>
      </c>
    </row>
    <row r="19" spans="1:13" ht="207.75" customHeight="1" x14ac:dyDescent="0.25">
      <c r="A19" s="10" t="s">
        <v>44</v>
      </c>
      <c r="B19" s="17"/>
      <c r="C19" s="12" t="s">
        <v>45</v>
      </c>
      <c r="D19" s="16" t="s">
        <v>239</v>
      </c>
      <c r="E19" s="12" t="s">
        <v>246</v>
      </c>
      <c r="F19" s="12" t="s">
        <v>43</v>
      </c>
      <c r="G19" s="13" t="s">
        <v>36</v>
      </c>
      <c r="H19" s="45">
        <v>188100</v>
      </c>
      <c r="I19" s="12">
        <v>0</v>
      </c>
      <c r="J19" s="12">
        <v>0</v>
      </c>
      <c r="K19" s="12">
        <v>0</v>
      </c>
      <c r="L19" s="129">
        <f t="shared" ref="L19:L27" si="1">H19+I19+J19+K19</f>
        <v>188100</v>
      </c>
      <c r="M19" s="12" t="s">
        <v>42</v>
      </c>
    </row>
    <row r="20" spans="1:13" ht="102.75" customHeight="1" x14ac:dyDescent="0.25">
      <c r="A20" s="10" t="s">
        <v>46</v>
      </c>
      <c r="B20" s="18"/>
      <c r="C20" s="12" t="s">
        <v>389</v>
      </c>
      <c r="D20" s="16" t="s">
        <v>239</v>
      </c>
      <c r="E20" s="12" t="s">
        <v>246</v>
      </c>
      <c r="F20" s="12" t="s">
        <v>43</v>
      </c>
      <c r="G20" s="13" t="s">
        <v>36</v>
      </c>
      <c r="H20" s="45">
        <v>80835</v>
      </c>
      <c r="I20" s="12">
        <v>0</v>
      </c>
      <c r="J20" s="12">
        <v>0</v>
      </c>
      <c r="K20" s="12">
        <v>0</v>
      </c>
      <c r="L20" s="129">
        <f t="shared" si="1"/>
        <v>80835</v>
      </c>
      <c r="M20" s="12" t="s">
        <v>42</v>
      </c>
    </row>
    <row r="21" spans="1:13" ht="114" customHeight="1" x14ac:dyDescent="0.25">
      <c r="A21" s="10" t="s">
        <v>48</v>
      </c>
      <c r="B21" s="17"/>
      <c r="C21" s="12" t="s">
        <v>51</v>
      </c>
      <c r="D21" s="16" t="s">
        <v>239</v>
      </c>
      <c r="E21" s="12" t="s">
        <v>246</v>
      </c>
      <c r="F21" s="12" t="s">
        <v>43</v>
      </c>
      <c r="G21" s="13" t="s">
        <v>36</v>
      </c>
      <c r="H21" s="12">
        <v>0</v>
      </c>
      <c r="I21" s="12">
        <v>0</v>
      </c>
      <c r="J21" s="12">
        <v>0</v>
      </c>
      <c r="K21" s="12">
        <v>0</v>
      </c>
      <c r="L21" s="54">
        <f t="shared" si="1"/>
        <v>0</v>
      </c>
      <c r="M21" s="12" t="s">
        <v>53</v>
      </c>
    </row>
    <row r="22" spans="1:13" ht="127.5" customHeight="1" x14ac:dyDescent="0.25">
      <c r="A22" s="10" t="s">
        <v>52</v>
      </c>
      <c r="B22" s="16"/>
      <c r="C22" s="12" t="s">
        <v>58</v>
      </c>
      <c r="D22" s="16" t="s">
        <v>239</v>
      </c>
      <c r="E22" s="12" t="s">
        <v>246</v>
      </c>
      <c r="F22" s="12" t="s">
        <v>43</v>
      </c>
      <c r="G22" s="13" t="s">
        <v>36</v>
      </c>
      <c r="H22" s="46">
        <v>79650</v>
      </c>
      <c r="I22" s="12">
        <v>0</v>
      </c>
      <c r="J22" s="12">
        <v>0</v>
      </c>
      <c r="K22" s="12">
        <v>0</v>
      </c>
      <c r="L22" s="129">
        <f t="shared" si="1"/>
        <v>79650</v>
      </c>
      <c r="M22" s="12" t="s">
        <v>55</v>
      </c>
    </row>
    <row r="23" spans="1:13" ht="96" x14ac:dyDescent="0.25">
      <c r="A23" s="21" t="s">
        <v>54</v>
      </c>
      <c r="B23" s="22"/>
      <c r="C23" s="23" t="s">
        <v>60</v>
      </c>
      <c r="D23" s="16" t="s">
        <v>239</v>
      </c>
      <c r="E23" s="12" t="s">
        <v>246</v>
      </c>
      <c r="F23" s="23" t="s">
        <v>43</v>
      </c>
      <c r="G23" s="23" t="s">
        <v>36</v>
      </c>
      <c r="H23" s="12">
        <v>0</v>
      </c>
      <c r="I23" s="12">
        <v>0</v>
      </c>
      <c r="J23" s="12">
        <v>0</v>
      </c>
      <c r="K23" s="12">
        <v>0</v>
      </c>
      <c r="L23" s="54">
        <f t="shared" si="1"/>
        <v>0</v>
      </c>
      <c r="M23" s="12" t="s">
        <v>63</v>
      </c>
    </row>
    <row r="24" spans="1:13" ht="96" x14ac:dyDescent="0.25">
      <c r="A24" s="21" t="s">
        <v>56</v>
      </c>
      <c r="B24" s="22"/>
      <c r="C24" s="23" t="s">
        <v>59</v>
      </c>
      <c r="D24" s="16" t="s">
        <v>239</v>
      </c>
      <c r="E24" s="12" t="s">
        <v>246</v>
      </c>
      <c r="F24" s="23" t="s">
        <v>43</v>
      </c>
      <c r="G24" s="23" t="s">
        <v>36</v>
      </c>
      <c r="H24" s="12">
        <v>0</v>
      </c>
      <c r="I24" s="12">
        <v>0</v>
      </c>
      <c r="J24" s="12">
        <v>0</v>
      </c>
      <c r="K24" s="12">
        <v>0</v>
      </c>
      <c r="L24" s="54">
        <f t="shared" si="1"/>
        <v>0</v>
      </c>
      <c r="M24" s="12" t="s">
        <v>63</v>
      </c>
    </row>
    <row r="25" spans="1:13" ht="96" x14ac:dyDescent="0.25">
      <c r="A25" s="10" t="s">
        <v>57</v>
      </c>
      <c r="B25" s="16"/>
      <c r="C25" s="12" t="s">
        <v>61</v>
      </c>
      <c r="D25" s="16" t="s">
        <v>239</v>
      </c>
      <c r="E25" s="12" t="s">
        <v>246</v>
      </c>
      <c r="F25" s="23" t="s">
        <v>43</v>
      </c>
      <c r="G25" s="23" t="s">
        <v>36</v>
      </c>
      <c r="H25" s="12">
        <v>0</v>
      </c>
      <c r="I25" s="12">
        <v>0</v>
      </c>
      <c r="J25" s="12">
        <v>0</v>
      </c>
      <c r="K25" s="12">
        <v>0</v>
      </c>
      <c r="L25" s="54">
        <f t="shared" si="1"/>
        <v>0</v>
      </c>
      <c r="M25" s="23" t="s">
        <v>55</v>
      </c>
    </row>
    <row r="26" spans="1:13" ht="96" x14ac:dyDescent="0.25">
      <c r="A26" s="10" t="s">
        <v>62</v>
      </c>
      <c r="B26" s="16"/>
      <c r="C26" s="12" t="s">
        <v>65</v>
      </c>
      <c r="D26" s="16" t="s">
        <v>239</v>
      </c>
      <c r="E26" s="12" t="s">
        <v>246</v>
      </c>
      <c r="F26" s="23" t="s">
        <v>43</v>
      </c>
      <c r="G26" s="23" t="s">
        <v>36</v>
      </c>
      <c r="H26" s="45">
        <v>254000</v>
      </c>
      <c r="I26" s="12">
        <v>0</v>
      </c>
      <c r="J26" s="12">
        <v>0</v>
      </c>
      <c r="K26" s="12">
        <v>0</v>
      </c>
      <c r="L26" s="129">
        <f t="shared" si="1"/>
        <v>254000</v>
      </c>
      <c r="M26" s="23" t="s">
        <v>55</v>
      </c>
    </row>
    <row r="27" spans="1:13" ht="96" x14ac:dyDescent="0.25">
      <c r="A27" s="24" t="s">
        <v>64</v>
      </c>
      <c r="B27" s="15"/>
      <c r="C27" s="12" t="s">
        <v>66</v>
      </c>
      <c r="D27" s="16" t="s">
        <v>239</v>
      </c>
      <c r="E27" s="12" t="s">
        <v>246</v>
      </c>
      <c r="F27" s="23" t="s">
        <v>43</v>
      </c>
      <c r="G27" s="23" t="s">
        <v>36</v>
      </c>
      <c r="H27" s="12">
        <v>0</v>
      </c>
      <c r="I27" s="12">
        <v>0</v>
      </c>
      <c r="J27" s="12">
        <v>0</v>
      </c>
      <c r="K27" s="12">
        <v>0</v>
      </c>
      <c r="L27" s="54">
        <f t="shared" si="1"/>
        <v>0</v>
      </c>
      <c r="M27" s="15"/>
    </row>
    <row r="28" spans="1:13" x14ac:dyDescent="0.25">
      <c r="A28" s="213" t="s">
        <v>68</v>
      </c>
      <c r="B28" s="213"/>
      <c r="C28" s="213"/>
      <c r="D28" s="213"/>
      <c r="E28" s="213"/>
      <c r="F28" s="213"/>
      <c r="G28" s="213"/>
      <c r="H28" s="213"/>
      <c r="I28" s="213"/>
      <c r="J28" s="213"/>
      <c r="K28" s="213"/>
      <c r="L28" s="213"/>
      <c r="M28" s="213"/>
    </row>
    <row r="29" spans="1:13" ht="187.5" customHeight="1" x14ac:dyDescent="0.25">
      <c r="A29" s="19" t="s">
        <v>69</v>
      </c>
      <c r="B29" s="25"/>
      <c r="C29" s="20" t="s">
        <v>135</v>
      </c>
      <c r="D29" s="16" t="s">
        <v>239</v>
      </c>
      <c r="E29" s="12" t="s">
        <v>246</v>
      </c>
      <c r="F29" s="26" t="s">
        <v>43</v>
      </c>
      <c r="G29" s="26" t="s">
        <v>36</v>
      </c>
      <c r="H29" s="12">
        <v>0</v>
      </c>
      <c r="I29" s="12">
        <v>0</v>
      </c>
      <c r="J29" s="12">
        <v>0</v>
      </c>
      <c r="K29" s="12">
        <v>0</v>
      </c>
      <c r="L29" s="54">
        <f>H29+I29+J29+K29</f>
        <v>0</v>
      </c>
      <c r="M29" s="12" t="s">
        <v>78</v>
      </c>
    </row>
    <row r="30" spans="1:13" ht="108.75" customHeight="1" x14ac:dyDescent="0.25">
      <c r="A30" s="10" t="s">
        <v>79</v>
      </c>
      <c r="B30" s="16"/>
      <c r="C30" s="12" t="s">
        <v>82</v>
      </c>
      <c r="D30" s="16" t="s">
        <v>239</v>
      </c>
      <c r="E30" s="12" t="s">
        <v>246</v>
      </c>
      <c r="F30" s="23" t="s">
        <v>43</v>
      </c>
      <c r="G30" s="23" t="s">
        <v>36</v>
      </c>
      <c r="H30" s="12">
        <v>0</v>
      </c>
      <c r="I30" s="12">
        <v>0</v>
      </c>
      <c r="J30" s="12">
        <v>0</v>
      </c>
      <c r="K30" s="12">
        <v>0</v>
      </c>
      <c r="L30" s="54">
        <f t="shared" ref="L30:L35" si="2">H30+I30+J30+K30</f>
        <v>0</v>
      </c>
      <c r="M30" s="12" t="s">
        <v>84</v>
      </c>
    </row>
    <row r="31" spans="1:13" ht="156" x14ac:dyDescent="0.25">
      <c r="A31" s="10" t="s">
        <v>70</v>
      </c>
      <c r="B31" s="17"/>
      <c r="C31" s="12" t="s">
        <v>83</v>
      </c>
      <c r="D31" s="16" t="s">
        <v>239</v>
      </c>
      <c r="E31" s="12" t="s">
        <v>246</v>
      </c>
      <c r="F31" s="23" t="s">
        <v>43</v>
      </c>
      <c r="G31" s="23" t="s">
        <v>36</v>
      </c>
      <c r="H31" s="45">
        <v>37200</v>
      </c>
      <c r="I31" s="12">
        <v>0</v>
      </c>
      <c r="J31" s="12">
        <v>0</v>
      </c>
      <c r="K31" s="12">
        <v>0</v>
      </c>
      <c r="L31" s="129">
        <f t="shared" si="2"/>
        <v>37200</v>
      </c>
      <c r="M31" s="12" t="s">
        <v>84</v>
      </c>
    </row>
    <row r="32" spans="1:13" ht="156" x14ac:dyDescent="0.25">
      <c r="A32" s="10" t="s">
        <v>71</v>
      </c>
      <c r="B32" s="15"/>
      <c r="C32" s="12" t="s">
        <v>73</v>
      </c>
      <c r="D32" s="16" t="s">
        <v>239</v>
      </c>
      <c r="E32" s="12" t="s">
        <v>246</v>
      </c>
      <c r="F32" s="23" t="s">
        <v>43</v>
      </c>
      <c r="G32" s="23" t="s">
        <v>36</v>
      </c>
      <c r="H32" s="54">
        <f>176257-25768+89078</f>
        <v>239567</v>
      </c>
      <c r="I32" s="12">
        <v>0</v>
      </c>
      <c r="J32" s="12">
        <v>0</v>
      </c>
      <c r="K32" s="12">
        <v>0</v>
      </c>
      <c r="L32" s="54">
        <f t="shared" si="2"/>
        <v>239567</v>
      </c>
      <c r="M32" s="12" t="s">
        <v>84</v>
      </c>
    </row>
    <row r="33" spans="1:13" ht="101.25" customHeight="1" x14ac:dyDescent="0.25">
      <c r="A33" s="10" t="s">
        <v>72</v>
      </c>
      <c r="B33" s="15"/>
      <c r="C33" s="12" t="s">
        <v>85</v>
      </c>
      <c r="D33" s="16" t="s">
        <v>239</v>
      </c>
      <c r="E33" s="12" t="s">
        <v>246</v>
      </c>
      <c r="F33" s="23" t="s">
        <v>43</v>
      </c>
      <c r="G33" s="23" t="s">
        <v>36</v>
      </c>
      <c r="H33" s="12">
        <v>0</v>
      </c>
      <c r="I33" s="12">
        <v>0</v>
      </c>
      <c r="J33" s="12">
        <v>0</v>
      </c>
      <c r="K33" s="12">
        <v>0</v>
      </c>
      <c r="L33" s="54">
        <f t="shared" si="2"/>
        <v>0</v>
      </c>
      <c r="M33" s="210" t="s">
        <v>87</v>
      </c>
    </row>
    <row r="34" spans="1:13" ht="68.25" customHeight="1" x14ac:dyDescent="0.25">
      <c r="A34" s="10" t="s">
        <v>74</v>
      </c>
      <c r="B34" s="15"/>
      <c r="C34" s="12" t="s">
        <v>86</v>
      </c>
      <c r="D34" s="16" t="s">
        <v>239</v>
      </c>
      <c r="E34" s="12" t="s">
        <v>246</v>
      </c>
      <c r="F34" s="23" t="s">
        <v>43</v>
      </c>
      <c r="G34" s="23" t="s">
        <v>36</v>
      </c>
      <c r="H34" s="16">
        <v>0</v>
      </c>
      <c r="I34" s="16">
        <v>0</v>
      </c>
      <c r="J34" s="16">
        <v>0</v>
      </c>
      <c r="K34" s="16">
        <v>0</v>
      </c>
      <c r="L34" s="54">
        <f t="shared" si="2"/>
        <v>0</v>
      </c>
      <c r="M34" s="210"/>
    </row>
    <row r="35" spans="1:13" ht="86.25" customHeight="1" x14ac:dyDescent="0.25">
      <c r="A35" s="10" t="s">
        <v>75</v>
      </c>
      <c r="B35" s="15"/>
      <c r="C35" s="12" t="s">
        <v>137</v>
      </c>
      <c r="D35" s="16" t="s">
        <v>239</v>
      </c>
      <c r="E35" s="12" t="s">
        <v>246</v>
      </c>
      <c r="F35" s="23" t="s">
        <v>43</v>
      </c>
      <c r="G35" s="23" t="s">
        <v>36</v>
      </c>
      <c r="H35" s="12">
        <v>0</v>
      </c>
      <c r="I35" s="12">
        <v>0</v>
      </c>
      <c r="J35" s="12">
        <v>0</v>
      </c>
      <c r="K35" s="12">
        <v>0</v>
      </c>
      <c r="L35" s="54">
        <f t="shared" si="2"/>
        <v>0</v>
      </c>
      <c r="M35" s="12"/>
    </row>
    <row r="36" spans="1:13" x14ac:dyDescent="0.25">
      <c r="A36" s="211" t="s">
        <v>291</v>
      </c>
      <c r="B36" s="212"/>
      <c r="C36" s="212"/>
      <c r="D36" s="212"/>
      <c r="E36" s="212"/>
      <c r="F36" s="212"/>
      <c r="G36" s="212"/>
      <c r="H36" s="212"/>
      <c r="I36" s="212"/>
      <c r="J36" s="212"/>
      <c r="K36" s="212"/>
      <c r="L36" s="212"/>
      <c r="M36" s="212"/>
    </row>
    <row r="37" spans="1:13" ht="81" customHeight="1" x14ac:dyDescent="0.25">
      <c r="A37" s="10" t="s">
        <v>90</v>
      </c>
      <c r="B37" s="18"/>
      <c r="C37" s="12" t="s">
        <v>136</v>
      </c>
      <c r="D37" s="16" t="s">
        <v>239</v>
      </c>
      <c r="E37" s="12" t="s">
        <v>246</v>
      </c>
      <c r="F37" s="23" t="s">
        <v>43</v>
      </c>
      <c r="G37" s="23" t="s">
        <v>36</v>
      </c>
      <c r="H37" s="12">
        <v>0</v>
      </c>
      <c r="I37" s="12">
        <v>0</v>
      </c>
      <c r="J37" s="12">
        <v>0</v>
      </c>
      <c r="K37" s="12">
        <v>0</v>
      </c>
      <c r="L37" s="12">
        <f>H37+I37+J37+K37</f>
        <v>0</v>
      </c>
      <c r="M37" s="12" t="s">
        <v>98</v>
      </c>
    </row>
    <row r="38" spans="1:13" x14ac:dyDescent="0.25">
      <c r="A38" s="211" t="s">
        <v>103</v>
      </c>
      <c r="B38" s="211"/>
      <c r="C38" s="211"/>
      <c r="D38" s="211"/>
      <c r="E38" s="211"/>
      <c r="F38" s="211"/>
      <c r="G38" s="211"/>
      <c r="H38" s="211"/>
      <c r="I38" s="211"/>
      <c r="J38" s="211"/>
      <c r="K38" s="211"/>
      <c r="L38" s="211"/>
      <c r="M38" s="211"/>
    </row>
    <row r="39" spans="1:13" ht="194.25" customHeight="1" x14ac:dyDescent="0.25">
      <c r="A39" s="28" t="s">
        <v>106</v>
      </c>
      <c r="B39" s="17"/>
      <c r="C39" s="12" t="s">
        <v>107</v>
      </c>
      <c r="D39" s="16" t="s">
        <v>239</v>
      </c>
      <c r="E39" s="12" t="s">
        <v>246</v>
      </c>
      <c r="F39" s="23" t="s">
        <v>43</v>
      </c>
      <c r="G39" s="23" t="s">
        <v>36</v>
      </c>
      <c r="H39" s="12">
        <v>0</v>
      </c>
      <c r="I39" s="12">
        <v>0</v>
      </c>
      <c r="J39" s="12">
        <v>0</v>
      </c>
      <c r="K39" s="12">
        <v>0</v>
      </c>
      <c r="L39" s="12">
        <f t="shared" ref="L39:L40" si="3">H39+I39+J39+K39</f>
        <v>0</v>
      </c>
      <c r="M39" s="17"/>
    </row>
    <row r="40" spans="1:13" ht="125.25" customHeight="1" x14ac:dyDescent="0.25">
      <c r="A40" s="28" t="s">
        <v>109</v>
      </c>
      <c r="B40" s="17"/>
      <c r="C40" s="12" t="s">
        <v>108</v>
      </c>
      <c r="D40" s="16" t="s">
        <v>239</v>
      </c>
      <c r="E40" s="12" t="s">
        <v>246</v>
      </c>
      <c r="F40" s="23" t="s">
        <v>43</v>
      </c>
      <c r="G40" s="23" t="s">
        <v>36</v>
      </c>
      <c r="H40" s="12">
        <v>0</v>
      </c>
      <c r="I40" s="12">
        <v>0</v>
      </c>
      <c r="J40" s="12">
        <v>0</v>
      </c>
      <c r="K40" s="12">
        <v>0</v>
      </c>
      <c r="L40" s="12">
        <f t="shared" si="3"/>
        <v>0</v>
      </c>
      <c r="M40" s="12" t="s">
        <v>63</v>
      </c>
    </row>
    <row r="41" spans="1:13" ht="84" customHeight="1" x14ac:dyDescent="0.25">
      <c r="A41" s="28" t="s">
        <v>110</v>
      </c>
      <c r="B41" s="17"/>
      <c r="C41" s="12" t="s">
        <v>284</v>
      </c>
      <c r="D41" s="16" t="s">
        <v>239</v>
      </c>
      <c r="E41" s="12" t="s">
        <v>246</v>
      </c>
      <c r="F41" s="23" t="s">
        <v>43</v>
      </c>
      <c r="G41" s="23" t="s">
        <v>36</v>
      </c>
      <c r="H41" s="129">
        <v>644947</v>
      </c>
      <c r="I41" s="129"/>
      <c r="J41" s="129"/>
      <c r="K41" s="129"/>
      <c r="L41" s="129">
        <f>H41</f>
        <v>644947</v>
      </c>
      <c r="M41" s="12" t="s">
        <v>286</v>
      </c>
    </row>
    <row r="42" spans="1:13" ht="21" customHeight="1" x14ac:dyDescent="0.25">
      <c r="A42" s="206" t="s">
        <v>283</v>
      </c>
      <c r="B42" s="207"/>
      <c r="C42" s="207"/>
      <c r="D42" s="207"/>
      <c r="E42" s="207"/>
      <c r="F42" s="207"/>
      <c r="G42" s="207"/>
      <c r="H42" s="207"/>
      <c r="I42" s="207"/>
      <c r="J42" s="207"/>
      <c r="K42" s="207"/>
      <c r="L42" s="207"/>
      <c r="M42" s="208"/>
    </row>
    <row r="43" spans="1:13" ht="107.25" customHeight="1" x14ac:dyDescent="0.25">
      <c r="A43" s="28" t="s">
        <v>278</v>
      </c>
      <c r="B43" s="28"/>
      <c r="C43" s="12" t="s">
        <v>284</v>
      </c>
      <c r="D43" s="16" t="s">
        <v>239</v>
      </c>
      <c r="E43" s="12" t="s">
        <v>246</v>
      </c>
      <c r="F43" s="23" t="s">
        <v>285</v>
      </c>
      <c r="G43" s="23" t="s">
        <v>36</v>
      </c>
      <c r="H43" s="129">
        <v>90402</v>
      </c>
      <c r="I43" s="12">
        <v>0</v>
      </c>
      <c r="J43" s="12">
        <v>0</v>
      </c>
      <c r="K43" s="12">
        <v>0</v>
      </c>
      <c r="L43" s="129">
        <f t="shared" ref="L43" si="4">H43+I43+J43+K43</f>
        <v>90402</v>
      </c>
      <c r="M43" s="12" t="s">
        <v>286</v>
      </c>
    </row>
    <row r="44" spans="1:13" ht="107.25" customHeight="1" x14ac:dyDescent="0.25">
      <c r="A44" s="28" t="s">
        <v>287</v>
      </c>
      <c r="B44" s="28"/>
      <c r="C44" s="12" t="s">
        <v>388</v>
      </c>
      <c r="D44" s="16" t="s">
        <v>239</v>
      </c>
      <c r="E44" s="12" t="s">
        <v>246</v>
      </c>
      <c r="F44" s="23" t="s">
        <v>285</v>
      </c>
      <c r="G44" s="23" t="s">
        <v>36</v>
      </c>
      <c r="H44" s="129">
        <v>40000</v>
      </c>
      <c r="I44" s="12"/>
      <c r="J44" s="12"/>
      <c r="K44" s="12"/>
      <c r="L44" s="129">
        <f>H44</f>
        <v>40000</v>
      </c>
      <c r="M44" s="20" t="s">
        <v>288</v>
      </c>
    </row>
    <row r="45" spans="1:13" ht="100.5" customHeight="1" x14ac:dyDescent="0.25">
      <c r="A45" s="28" t="s">
        <v>292</v>
      </c>
      <c r="B45" s="28"/>
      <c r="C45" s="12" t="s">
        <v>289</v>
      </c>
      <c r="D45" s="16" t="s">
        <v>239</v>
      </c>
      <c r="E45" s="12" t="s">
        <v>246</v>
      </c>
      <c r="F45" s="23" t="s">
        <v>285</v>
      </c>
      <c r="G45" s="23" t="s">
        <v>36</v>
      </c>
      <c r="H45" s="129">
        <v>60000</v>
      </c>
      <c r="I45" s="12"/>
      <c r="J45" s="12"/>
      <c r="K45" s="12"/>
      <c r="L45" s="129">
        <f>H45</f>
        <v>60000</v>
      </c>
      <c r="M45" s="20" t="s">
        <v>288</v>
      </c>
    </row>
    <row r="46" spans="1:13" ht="62.25" customHeight="1" x14ac:dyDescent="0.25">
      <c r="A46" s="28" t="s">
        <v>318</v>
      </c>
      <c r="B46" s="28"/>
      <c r="C46" s="12" t="s">
        <v>293</v>
      </c>
      <c r="D46" s="16" t="s">
        <v>369</v>
      </c>
      <c r="E46" s="12" t="s">
        <v>246</v>
      </c>
      <c r="F46" s="23" t="s">
        <v>285</v>
      </c>
      <c r="G46" s="23" t="s">
        <v>36</v>
      </c>
      <c r="H46" s="129">
        <v>20000</v>
      </c>
      <c r="I46" s="12"/>
      <c r="J46" s="12"/>
      <c r="K46" s="12"/>
      <c r="L46" s="129">
        <f>H46</f>
        <v>20000</v>
      </c>
      <c r="M46" s="20" t="s">
        <v>294</v>
      </c>
    </row>
    <row r="47" spans="1:13" ht="147" customHeight="1" x14ac:dyDescent="0.25">
      <c r="A47" s="28" t="s">
        <v>387</v>
      </c>
      <c r="B47" s="28"/>
      <c r="C47" s="12" t="s">
        <v>320</v>
      </c>
      <c r="D47" s="16" t="s">
        <v>239</v>
      </c>
      <c r="E47" s="12" t="s">
        <v>246</v>
      </c>
      <c r="F47" s="23" t="s">
        <v>285</v>
      </c>
      <c r="G47" s="23" t="s">
        <v>36</v>
      </c>
      <c r="H47" s="129">
        <f>6219+6300</f>
        <v>12519</v>
      </c>
      <c r="I47" s="12"/>
      <c r="J47" s="12"/>
      <c r="K47" s="12"/>
      <c r="L47" s="129">
        <f>H47</f>
        <v>12519</v>
      </c>
      <c r="M47" s="20" t="s">
        <v>319</v>
      </c>
    </row>
    <row r="48" spans="1:13" ht="15" customHeight="1" x14ac:dyDescent="0.25">
      <c r="A48" s="200" t="s">
        <v>149</v>
      </c>
      <c r="B48" s="201"/>
      <c r="C48" s="201"/>
      <c r="D48" s="201"/>
      <c r="E48" s="201"/>
      <c r="F48" s="202"/>
      <c r="G48" s="41" t="s">
        <v>37</v>
      </c>
      <c r="H48" s="42">
        <f>H8+H19+H20+H22+H26+H31+H43+H9+H45+H46+H41+H11+H13+H47+H32+H44</f>
        <v>2931289</v>
      </c>
      <c r="I48" s="40">
        <v>0</v>
      </c>
      <c r="J48" s="40">
        <v>0</v>
      </c>
      <c r="K48" s="40">
        <v>0</v>
      </c>
      <c r="L48" s="42">
        <f>H48</f>
        <v>2931289</v>
      </c>
      <c r="M48" s="37"/>
    </row>
    <row r="49" spans="1:13" ht="66.75" customHeight="1" x14ac:dyDescent="0.25">
      <c r="A49" s="203"/>
      <c r="B49" s="204"/>
      <c r="C49" s="204"/>
      <c r="D49" s="204"/>
      <c r="E49" s="204"/>
      <c r="F49" s="205"/>
      <c r="G49" s="34" t="s">
        <v>128</v>
      </c>
      <c r="H49" s="43">
        <v>0</v>
      </c>
      <c r="I49" s="43">
        <v>0</v>
      </c>
      <c r="J49" s="43">
        <v>0</v>
      </c>
      <c r="K49" s="43">
        <v>0</v>
      </c>
      <c r="L49" s="43">
        <v>0</v>
      </c>
      <c r="M49" s="17"/>
    </row>
    <row r="50" spans="1:13" ht="42.75" customHeight="1" x14ac:dyDescent="0.25">
      <c r="A50" s="203"/>
      <c r="B50" s="204"/>
      <c r="C50" s="204"/>
      <c r="D50" s="204"/>
      <c r="E50" s="204"/>
      <c r="F50" s="205"/>
      <c r="G50" s="34" t="s">
        <v>129</v>
      </c>
      <c r="H50" s="44">
        <v>0</v>
      </c>
      <c r="I50" s="44">
        <v>0</v>
      </c>
      <c r="J50" s="44">
        <v>0</v>
      </c>
      <c r="K50" s="44">
        <v>0</v>
      </c>
      <c r="L50" s="44">
        <v>0</v>
      </c>
      <c r="M50" s="17"/>
    </row>
    <row r="51" spans="1:13" ht="57" customHeight="1" x14ac:dyDescent="0.25">
      <c r="A51" s="203"/>
      <c r="B51" s="204"/>
      <c r="C51" s="204"/>
      <c r="D51" s="204"/>
      <c r="E51" s="204"/>
      <c r="F51" s="205"/>
      <c r="G51" s="8" t="s">
        <v>130</v>
      </c>
      <c r="H51" s="42">
        <f>H48</f>
        <v>2931289</v>
      </c>
      <c r="I51" s="40">
        <v>0</v>
      </c>
      <c r="J51" s="40">
        <v>0</v>
      </c>
      <c r="K51" s="40">
        <v>0</v>
      </c>
      <c r="L51" s="42">
        <f>H51</f>
        <v>2931289</v>
      </c>
      <c r="M51" s="17"/>
    </row>
    <row r="52" spans="1:13" ht="39.75" customHeight="1" x14ac:dyDescent="0.25">
      <c r="A52" s="203"/>
      <c r="B52" s="204"/>
      <c r="C52" s="204"/>
      <c r="D52" s="204"/>
      <c r="E52" s="204"/>
      <c r="F52" s="205"/>
      <c r="G52" s="8" t="s">
        <v>131</v>
      </c>
      <c r="H52" s="44">
        <v>0</v>
      </c>
      <c r="I52" s="44">
        <v>0</v>
      </c>
      <c r="J52" s="44">
        <v>0</v>
      </c>
      <c r="K52" s="44">
        <v>0</v>
      </c>
      <c r="L52" s="44">
        <v>0</v>
      </c>
      <c r="M52" s="17"/>
    </row>
    <row r="53" spans="1:13" ht="30.75" customHeight="1" x14ac:dyDescent="0.25">
      <c r="A53" s="203" t="s">
        <v>384</v>
      </c>
      <c r="B53" s="204"/>
      <c r="C53" s="204"/>
      <c r="D53" s="204"/>
      <c r="E53" s="204"/>
      <c r="F53" s="204"/>
      <c r="G53" s="204"/>
      <c r="H53" s="204"/>
      <c r="I53" s="204"/>
      <c r="J53" s="204"/>
      <c r="K53" s="204"/>
      <c r="L53" s="204"/>
      <c r="M53" s="205"/>
    </row>
  </sheetData>
  <mergeCells count="29">
    <mergeCell ref="M3:M5"/>
    <mergeCell ref="A14:M14"/>
    <mergeCell ref="A15:A17"/>
    <mergeCell ref="B15:B17"/>
    <mergeCell ref="C15:C17"/>
    <mergeCell ref="H3:L3"/>
    <mergeCell ref="A3:A5"/>
    <mergeCell ref="B3:B5"/>
    <mergeCell ref="D3:D5"/>
    <mergeCell ref="F3:F5"/>
    <mergeCell ref="C3:C5"/>
    <mergeCell ref="E3:E5"/>
    <mergeCell ref="G3:G5"/>
    <mergeCell ref="K1:M1"/>
    <mergeCell ref="A48:F52"/>
    <mergeCell ref="A53:M53"/>
    <mergeCell ref="A42:M42"/>
    <mergeCell ref="M15:M17"/>
    <mergeCell ref="M33:M34"/>
    <mergeCell ref="A36:M36"/>
    <mergeCell ref="A28:M28"/>
    <mergeCell ref="A38:M38"/>
    <mergeCell ref="D15:D17"/>
    <mergeCell ref="E15:E17"/>
    <mergeCell ref="F15:F17"/>
    <mergeCell ref="G15:G17"/>
    <mergeCell ref="H15:L15"/>
    <mergeCell ref="A2:M2"/>
    <mergeCell ref="A6:M6"/>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zoomScaleSheetLayoutView="65" workbookViewId="0">
      <selection activeCell="A16" sqref="A16:M16"/>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78" t="s">
        <v>374</v>
      </c>
      <c r="L1" s="178"/>
      <c r="M1" s="178"/>
    </row>
    <row r="2" spans="1:13" ht="63.75" customHeight="1" x14ac:dyDescent="0.25">
      <c r="A2" s="220" t="s">
        <v>244</v>
      </c>
      <c r="B2" s="220"/>
      <c r="C2" s="220"/>
      <c r="D2" s="220"/>
      <c r="E2" s="220"/>
      <c r="F2" s="220"/>
      <c r="G2" s="220"/>
      <c r="H2" s="220"/>
      <c r="I2" s="220"/>
      <c r="J2" s="220"/>
      <c r="K2" s="220"/>
      <c r="L2" s="220"/>
      <c r="M2" s="220"/>
    </row>
    <row r="3" spans="1:13" ht="31.5" customHeight="1" x14ac:dyDescent="0.25">
      <c r="A3" s="191" t="s">
        <v>20</v>
      </c>
      <c r="B3" s="191" t="s">
        <v>13</v>
      </c>
      <c r="C3" s="191" t="s">
        <v>14</v>
      </c>
      <c r="D3" s="191" t="s">
        <v>15</v>
      </c>
      <c r="E3" s="191" t="s">
        <v>16</v>
      </c>
      <c r="F3" s="191" t="s">
        <v>17</v>
      </c>
      <c r="G3" s="191" t="s">
        <v>18</v>
      </c>
      <c r="H3" s="175" t="s">
        <v>251</v>
      </c>
      <c r="I3" s="176"/>
      <c r="J3" s="176"/>
      <c r="K3" s="176"/>
      <c r="L3" s="177"/>
      <c r="M3" s="194" t="s">
        <v>19</v>
      </c>
    </row>
    <row r="4" spans="1:13" ht="27" customHeight="1" x14ac:dyDescent="0.25">
      <c r="A4" s="192"/>
      <c r="B4" s="192"/>
      <c r="C4" s="192"/>
      <c r="D4" s="192"/>
      <c r="E4" s="192"/>
      <c r="F4" s="192"/>
      <c r="G4" s="192"/>
      <c r="H4" s="5" t="s">
        <v>2</v>
      </c>
      <c r="I4" s="5" t="s">
        <v>3</v>
      </c>
      <c r="J4" s="5" t="s">
        <v>4</v>
      </c>
      <c r="K4" s="36" t="s">
        <v>126</v>
      </c>
      <c r="L4" s="5" t="s">
        <v>38</v>
      </c>
      <c r="M4" s="194"/>
    </row>
    <row r="5" spans="1:13" x14ac:dyDescent="0.25">
      <c r="A5" s="193"/>
      <c r="B5" s="193"/>
      <c r="C5" s="193"/>
      <c r="D5" s="193"/>
      <c r="E5" s="193"/>
      <c r="F5" s="193"/>
      <c r="G5" s="193"/>
      <c r="H5" s="6" t="s">
        <v>12</v>
      </c>
      <c r="I5" s="6" t="s">
        <v>12</v>
      </c>
      <c r="J5" s="6" t="s">
        <v>12</v>
      </c>
      <c r="K5" s="6" t="s">
        <v>12</v>
      </c>
      <c r="L5" s="6" t="s">
        <v>12</v>
      </c>
      <c r="M5" s="194"/>
    </row>
    <row r="6" spans="1:13" ht="34.5" customHeight="1" x14ac:dyDescent="0.25">
      <c r="A6" s="221" t="s">
        <v>144</v>
      </c>
      <c r="B6" s="222"/>
      <c r="C6" s="222"/>
      <c r="D6" s="222"/>
      <c r="E6" s="222"/>
      <c r="F6" s="222"/>
      <c r="G6" s="222"/>
      <c r="H6" s="222"/>
      <c r="I6" s="222"/>
      <c r="J6" s="222"/>
      <c r="K6" s="222"/>
      <c r="L6" s="222"/>
      <c r="M6" s="223"/>
    </row>
    <row r="7" spans="1:13" ht="63.75" customHeight="1" x14ac:dyDescent="0.25">
      <c r="A7" s="224" t="s">
        <v>23</v>
      </c>
      <c r="B7" s="228" t="s">
        <v>138</v>
      </c>
      <c r="C7" s="231" t="s">
        <v>145</v>
      </c>
      <c r="D7" s="235" t="s">
        <v>139</v>
      </c>
      <c r="E7" s="237" t="s">
        <v>140</v>
      </c>
      <c r="F7" s="237" t="s">
        <v>141</v>
      </c>
      <c r="G7" s="237" t="s">
        <v>142</v>
      </c>
      <c r="H7" s="226">
        <v>0</v>
      </c>
      <c r="I7" s="233">
        <v>0</v>
      </c>
      <c r="J7" s="233">
        <v>0</v>
      </c>
      <c r="K7" s="233">
        <v>0</v>
      </c>
      <c r="L7" s="226">
        <v>0</v>
      </c>
      <c r="M7" s="228" t="s">
        <v>26</v>
      </c>
    </row>
    <row r="8" spans="1:13" ht="51" customHeight="1" x14ac:dyDescent="0.25">
      <c r="A8" s="225"/>
      <c r="B8" s="229"/>
      <c r="C8" s="232"/>
      <c r="D8" s="236"/>
      <c r="E8" s="238"/>
      <c r="F8" s="238"/>
      <c r="G8" s="238"/>
      <c r="H8" s="227"/>
      <c r="I8" s="234"/>
      <c r="J8" s="234"/>
      <c r="K8" s="234"/>
      <c r="L8" s="227"/>
      <c r="M8" s="229"/>
    </row>
    <row r="9" spans="1:13" ht="103.5" customHeight="1" x14ac:dyDescent="0.25">
      <c r="A9" s="10" t="s">
        <v>24</v>
      </c>
      <c r="B9" s="230"/>
      <c r="C9" s="78" t="s">
        <v>143</v>
      </c>
      <c r="D9" s="80" t="s">
        <v>139</v>
      </c>
      <c r="E9" s="79" t="s">
        <v>140</v>
      </c>
      <c r="F9" s="79" t="s">
        <v>141</v>
      </c>
      <c r="G9" s="78" t="s">
        <v>142</v>
      </c>
      <c r="H9" s="40">
        <v>0</v>
      </c>
      <c r="I9" s="50">
        <v>0</v>
      </c>
      <c r="J9" s="50">
        <v>0</v>
      </c>
      <c r="K9" s="50">
        <v>0</v>
      </c>
      <c r="L9" s="40">
        <v>0</v>
      </c>
      <c r="M9" s="230"/>
    </row>
    <row r="10" spans="1:13" ht="103.5" customHeight="1" x14ac:dyDescent="0.25">
      <c r="A10" s="40">
        <v>2</v>
      </c>
      <c r="B10" s="47" t="s">
        <v>146</v>
      </c>
      <c r="C10" s="47" t="s">
        <v>147</v>
      </c>
      <c r="D10" s="80" t="s">
        <v>148</v>
      </c>
      <c r="E10" s="81" t="s">
        <v>127</v>
      </c>
      <c r="F10" s="48" t="s">
        <v>43</v>
      </c>
      <c r="G10" s="48" t="s">
        <v>36</v>
      </c>
      <c r="H10" s="49">
        <v>551200</v>
      </c>
      <c r="I10" s="35">
        <v>0</v>
      </c>
      <c r="J10" s="35">
        <v>0</v>
      </c>
      <c r="K10" s="35">
        <v>0</v>
      </c>
      <c r="L10" s="49">
        <v>551200</v>
      </c>
      <c r="M10" s="35" t="s">
        <v>100</v>
      </c>
    </row>
    <row r="11" spans="1:13" ht="15" customHeight="1" x14ac:dyDescent="0.25">
      <c r="A11" s="200" t="s">
        <v>149</v>
      </c>
      <c r="B11" s="201"/>
      <c r="C11" s="201"/>
      <c r="D11" s="201"/>
      <c r="E11" s="201"/>
      <c r="F11" s="202"/>
      <c r="G11" s="41" t="s">
        <v>37</v>
      </c>
      <c r="H11" s="42">
        <f>H7+H10</f>
        <v>551200</v>
      </c>
      <c r="I11" s="40">
        <v>0</v>
      </c>
      <c r="J11" s="40">
        <v>0</v>
      </c>
      <c r="K11" s="40">
        <v>0</v>
      </c>
      <c r="L11" s="42">
        <f>H11+I11+J11+K11</f>
        <v>551200</v>
      </c>
      <c r="M11" s="37"/>
    </row>
    <row r="12" spans="1:13" ht="44.25" customHeight="1" x14ac:dyDescent="0.25">
      <c r="A12" s="203"/>
      <c r="B12" s="204"/>
      <c r="C12" s="204"/>
      <c r="D12" s="204"/>
      <c r="E12" s="204"/>
      <c r="F12" s="205"/>
      <c r="G12" s="34" t="s">
        <v>128</v>
      </c>
      <c r="H12" s="43">
        <v>0</v>
      </c>
      <c r="I12" s="43">
        <v>0</v>
      </c>
      <c r="J12" s="43">
        <v>0</v>
      </c>
      <c r="K12" s="43">
        <v>0</v>
      </c>
      <c r="L12" s="43">
        <v>0</v>
      </c>
      <c r="M12" s="17"/>
    </row>
    <row r="13" spans="1:13" ht="42.75" customHeight="1" x14ac:dyDescent="0.25">
      <c r="A13" s="203"/>
      <c r="B13" s="204"/>
      <c r="C13" s="204"/>
      <c r="D13" s="204"/>
      <c r="E13" s="204"/>
      <c r="F13" s="205"/>
      <c r="G13" s="34" t="s">
        <v>129</v>
      </c>
      <c r="H13" s="44">
        <v>0</v>
      </c>
      <c r="I13" s="44">
        <v>0</v>
      </c>
      <c r="J13" s="44">
        <v>0</v>
      </c>
      <c r="K13" s="44">
        <v>0</v>
      </c>
      <c r="L13" s="44">
        <v>0</v>
      </c>
      <c r="M13" s="17"/>
    </row>
    <row r="14" spans="1:13" ht="39.75" customHeight="1" x14ac:dyDescent="0.25">
      <c r="A14" s="203"/>
      <c r="B14" s="204"/>
      <c r="C14" s="204"/>
      <c r="D14" s="204"/>
      <c r="E14" s="204"/>
      <c r="F14" s="205"/>
      <c r="G14" s="8" t="s">
        <v>130</v>
      </c>
      <c r="H14" s="42">
        <f>H10+H13</f>
        <v>551200</v>
      </c>
      <c r="I14" s="40">
        <v>0</v>
      </c>
      <c r="J14" s="40">
        <v>0</v>
      </c>
      <c r="K14" s="40">
        <v>0</v>
      </c>
      <c r="L14" s="42">
        <f>H14+I14+J14+K14</f>
        <v>551200</v>
      </c>
      <c r="M14" s="17"/>
    </row>
    <row r="15" spans="1:13" ht="39.75" customHeight="1" x14ac:dyDescent="0.25">
      <c r="A15" s="203"/>
      <c r="B15" s="204"/>
      <c r="C15" s="204"/>
      <c r="D15" s="204"/>
      <c r="E15" s="204"/>
      <c r="F15" s="205"/>
      <c r="G15" s="8" t="s">
        <v>131</v>
      </c>
      <c r="H15" s="44">
        <v>0</v>
      </c>
      <c r="I15" s="44">
        <v>0</v>
      </c>
      <c r="J15" s="44">
        <v>0</v>
      </c>
      <c r="K15" s="44">
        <v>0</v>
      </c>
      <c r="L15" s="44">
        <v>0</v>
      </c>
      <c r="M15" s="17"/>
    </row>
    <row r="16" spans="1:13" ht="39.75" customHeight="1" x14ac:dyDescent="0.25">
      <c r="A16" s="203" t="s">
        <v>385</v>
      </c>
      <c r="B16" s="204"/>
      <c r="C16" s="204"/>
      <c r="D16" s="204"/>
      <c r="E16" s="204"/>
      <c r="F16" s="204"/>
      <c r="G16" s="204"/>
      <c r="H16" s="204"/>
      <c r="I16" s="204"/>
      <c r="J16" s="204"/>
      <c r="K16" s="204"/>
      <c r="L16" s="204"/>
      <c r="M16" s="205"/>
    </row>
    <row r="17" spans="1:13" ht="39.75" customHeight="1" x14ac:dyDescent="0.25">
      <c r="A17" s="115"/>
      <c r="B17" s="115"/>
      <c r="C17" s="115"/>
      <c r="D17" s="115"/>
      <c r="E17" s="115"/>
      <c r="F17" s="115"/>
      <c r="G17" s="116"/>
      <c r="H17" s="117"/>
      <c r="I17" s="117"/>
      <c r="J17" s="117"/>
      <c r="K17" s="117"/>
      <c r="L17" s="117"/>
      <c r="M17" s="118"/>
    </row>
  </sheetData>
  <mergeCells count="27">
    <mergeCell ref="M7:M9"/>
    <mergeCell ref="D7:D8"/>
    <mergeCell ref="E7:E8"/>
    <mergeCell ref="F7:F8"/>
    <mergeCell ref="G7:G8"/>
    <mergeCell ref="H7:H8"/>
    <mergeCell ref="B7:B9"/>
    <mergeCell ref="C7:C8"/>
    <mergeCell ref="I7:I8"/>
    <mergeCell ref="J7:J8"/>
    <mergeCell ref="K7:K8"/>
    <mergeCell ref="K1:M1"/>
    <mergeCell ref="A11:F15"/>
    <mergeCell ref="A16:M16"/>
    <mergeCell ref="A2:M2"/>
    <mergeCell ref="A3:A5"/>
    <mergeCell ref="B3:B5"/>
    <mergeCell ref="C3:C5"/>
    <mergeCell ref="D3:D5"/>
    <mergeCell ref="E3:E5"/>
    <mergeCell ref="F3:F5"/>
    <mergeCell ref="G3:G5"/>
    <mergeCell ref="H3:L3"/>
    <mergeCell ref="M3:M5"/>
    <mergeCell ref="A6:M6"/>
    <mergeCell ref="A7:A8"/>
    <mergeCell ref="L7:L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topLeftCell="A7" zoomScaleNormal="150" zoomScaleSheetLayoutView="100" workbookViewId="0">
      <selection activeCell="A16" sqref="A16:M16"/>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78" t="s">
        <v>375</v>
      </c>
      <c r="L1" s="178"/>
      <c r="M1" s="178"/>
    </row>
    <row r="2" spans="1:15" ht="63.75" customHeight="1" x14ac:dyDescent="0.25">
      <c r="A2" s="220" t="s">
        <v>245</v>
      </c>
      <c r="B2" s="220"/>
      <c r="C2" s="220"/>
      <c r="D2" s="220"/>
      <c r="E2" s="220"/>
      <c r="F2" s="220"/>
      <c r="G2" s="220"/>
      <c r="H2" s="220"/>
      <c r="I2" s="220"/>
      <c r="J2" s="220"/>
      <c r="K2" s="220"/>
      <c r="L2" s="220"/>
      <c r="M2" s="220"/>
    </row>
    <row r="3" spans="1:15" ht="31.5" customHeight="1" x14ac:dyDescent="0.25">
      <c r="A3" s="191" t="s">
        <v>20</v>
      </c>
      <c r="B3" s="191" t="s">
        <v>13</v>
      </c>
      <c r="C3" s="191" t="s">
        <v>14</v>
      </c>
      <c r="D3" s="191" t="s">
        <v>15</v>
      </c>
      <c r="E3" s="191" t="s">
        <v>16</v>
      </c>
      <c r="F3" s="191" t="s">
        <v>17</v>
      </c>
      <c r="G3" s="191" t="s">
        <v>18</v>
      </c>
      <c r="H3" s="175" t="s">
        <v>251</v>
      </c>
      <c r="I3" s="176"/>
      <c r="J3" s="176"/>
      <c r="K3" s="176"/>
      <c r="L3" s="177"/>
      <c r="M3" s="194" t="s">
        <v>19</v>
      </c>
    </row>
    <row r="4" spans="1:15" ht="27" customHeight="1" x14ac:dyDescent="0.25">
      <c r="A4" s="192"/>
      <c r="B4" s="192"/>
      <c r="C4" s="192"/>
      <c r="D4" s="192"/>
      <c r="E4" s="192"/>
      <c r="F4" s="192"/>
      <c r="G4" s="192"/>
      <c r="H4" s="5" t="s">
        <v>2</v>
      </c>
      <c r="I4" s="5" t="s">
        <v>3</v>
      </c>
      <c r="J4" s="5" t="s">
        <v>4</v>
      </c>
      <c r="K4" s="77" t="s">
        <v>126</v>
      </c>
      <c r="L4" s="5" t="s">
        <v>38</v>
      </c>
      <c r="M4" s="194"/>
    </row>
    <row r="5" spans="1:15" x14ac:dyDescent="0.25">
      <c r="A5" s="193"/>
      <c r="B5" s="193"/>
      <c r="C5" s="193"/>
      <c r="D5" s="193"/>
      <c r="E5" s="193"/>
      <c r="F5" s="193"/>
      <c r="G5" s="193"/>
      <c r="H5" s="6" t="s">
        <v>12</v>
      </c>
      <c r="I5" s="6" t="s">
        <v>12</v>
      </c>
      <c r="J5" s="6" t="s">
        <v>12</v>
      </c>
      <c r="K5" s="6" t="s">
        <v>12</v>
      </c>
      <c r="L5" s="6" t="s">
        <v>12</v>
      </c>
      <c r="M5" s="194"/>
    </row>
    <row r="6" spans="1:15" ht="17.25" customHeight="1" x14ac:dyDescent="0.25">
      <c r="A6" s="221" t="s">
        <v>150</v>
      </c>
      <c r="B6" s="222"/>
      <c r="C6" s="222"/>
      <c r="D6" s="222"/>
      <c r="E6" s="222"/>
      <c r="F6" s="222"/>
      <c r="G6" s="222"/>
      <c r="H6" s="222"/>
      <c r="I6" s="222"/>
      <c r="J6" s="222"/>
      <c r="K6" s="222"/>
      <c r="L6" s="222"/>
      <c r="M6" s="223"/>
    </row>
    <row r="7" spans="1:15" ht="78" customHeight="1" x14ac:dyDescent="0.25">
      <c r="A7" s="10" t="s">
        <v>23</v>
      </c>
      <c r="B7" s="76"/>
      <c r="C7" s="12" t="s">
        <v>151</v>
      </c>
      <c r="D7" s="52" t="s">
        <v>156</v>
      </c>
      <c r="E7" s="12" t="s">
        <v>246</v>
      </c>
      <c r="F7" s="12" t="s">
        <v>43</v>
      </c>
      <c r="G7" s="13" t="s">
        <v>36</v>
      </c>
      <c r="H7" s="45">
        <v>173080</v>
      </c>
      <c r="I7" s="12">
        <v>0</v>
      </c>
      <c r="J7" s="12">
        <v>0</v>
      </c>
      <c r="K7" s="12">
        <v>0</v>
      </c>
      <c r="L7" s="45">
        <f>H7+I7+J7+K7</f>
        <v>173080</v>
      </c>
      <c r="M7" s="12"/>
    </row>
    <row r="8" spans="1:15" x14ac:dyDescent="0.25">
      <c r="A8" s="239" t="s">
        <v>152</v>
      </c>
      <c r="B8" s="240"/>
      <c r="C8" s="240"/>
      <c r="D8" s="240"/>
      <c r="E8" s="240"/>
      <c r="F8" s="240"/>
      <c r="G8" s="240"/>
      <c r="H8" s="240"/>
      <c r="I8" s="240"/>
      <c r="J8" s="240"/>
      <c r="K8" s="240"/>
      <c r="L8" s="240"/>
      <c r="M8" s="241"/>
    </row>
    <row r="9" spans="1:15" ht="63" customHeight="1" x14ac:dyDescent="0.25">
      <c r="A9" s="10" t="s">
        <v>40</v>
      </c>
      <c r="B9" s="15"/>
      <c r="C9" s="12" t="s">
        <v>153</v>
      </c>
      <c r="D9" s="52" t="s">
        <v>156</v>
      </c>
      <c r="E9" s="23" t="s">
        <v>246</v>
      </c>
      <c r="F9" s="23" t="s">
        <v>43</v>
      </c>
      <c r="G9" s="23" t="s">
        <v>36</v>
      </c>
      <c r="H9" s="16">
        <v>0</v>
      </c>
      <c r="I9" s="16">
        <v>0</v>
      </c>
      <c r="J9" s="16">
        <v>0</v>
      </c>
      <c r="K9" s="16">
        <v>0</v>
      </c>
      <c r="L9" s="55">
        <f>H9+I9+J9+K9</f>
        <v>0</v>
      </c>
      <c r="M9" s="12" t="s">
        <v>154</v>
      </c>
      <c r="O9" s="53"/>
    </row>
    <row r="10" spans="1:15" ht="94.5" customHeight="1" x14ac:dyDescent="0.25">
      <c r="A10" s="19" t="s">
        <v>44</v>
      </c>
      <c r="B10" s="27"/>
      <c r="C10" s="20" t="s">
        <v>155</v>
      </c>
      <c r="D10" s="52" t="s">
        <v>156</v>
      </c>
      <c r="E10" s="26" t="s">
        <v>246</v>
      </c>
      <c r="F10" s="26" t="s">
        <v>43</v>
      </c>
      <c r="G10" s="26" t="s">
        <v>36</v>
      </c>
      <c r="H10" s="46">
        <v>143000</v>
      </c>
      <c r="I10" s="16">
        <v>0</v>
      </c>
      <c r="J10" s="16">
        <v>0</v>
      </c>
      <c r="K10" s="16">
        <v>0</v>
      </c>
      <c r="L10" s="46">
        <v>143000</v>
      </c>
      <c r="M10" s="12" t="s">
        <v>88</v>
      </c>
    </row>
    <row r="11" spans="1:15" ht="15" customHeight="1" x14ac:dyDescent="0.25">
      <c r="A11" s="200" t="s">
        <v>149</v>
      </c>
      <c r="B11" s="201"/>
      <c r="C11" s="201"/>
      <c r="D11" s="201"/>
      <c r="E11" s="201"/>
      <c r="F11" s="202"/>
      <c r="G11" s="41" t="s">
        <v>37</v>
      </c>
      <c r="H11" s="42">
        <f>H7+H9+H10</f>
        <v>316080</v>
      </c>
      <c r="I11" s="40">
        <v>0</v>
      </c>
      <c r="J11" s="40">
        <v>0</v>
      </c>
      <c r="K11" s="40">
        <v>0</v>
      </c>
      <c r="L11" s="42">
        <f>H11+I11+J11</f>
        <v>316080</v>
      </c>
      <c r="M11" s="37"/>
    </row>
    <row r="12" spans="1:15" ht="44.25" customHeight="1" x14ac:dyDescent="0.25">
      <c r="A12" s="203"/>
      <c r="B12" s="204"/>
      <c r="C12" s="204"/>
      <c r="D12" s="204"/>
      <c r="E12" s="204"/>
      <c r="F12" s="205"/>
      <c r="G12" s="34" t="s">
        <v>128</v>
      </c>
      <c r="H12" s="51">
        <v>0</v>
      </c>
      <c r="I12" s="51">
        <v>0</v>
      </c>
      <c r="J12" s="51">
        <v>0</v>
      </c>
      <c r="K12" s="51">
        <v>0</v>
      </c>
      <c r="L12" s="42">
        <f t="shared" ref="L12:L14" si="0">H12+I12+J12</f>
        <v>0</v>
      </c>
      <c r="M12" s="17"/>
    </row>
    <row r="13" spans="1:15" ht="42.75" customHeight="1" x14ac:dyDescent="0.25">
      <c r="A13" s="203"/>
      <c r="B13" s="204"/>
      <c r="C13" s="204"/>
      <c r="D13" s="204"/>
      <c r="E13" s="204"/>
      <c r="F13" s="205"/>
      <c r="G13" s="34" t="s">
        <v>129</v>
      </c>
      <c r="H13" s="50">
        <v>0</v>
      </c>
      <c r="I13" s="50">
        <v>0</v>
      </c>
      <c r="J13" s="50">
        <v>0</v>
      </c>
      <c r="K13" s="50">
        <v>0</v>
      </c>
      <c r="L13" s="42">
        <f t="shared" si="0"/>
        <v>0</v>
      </c>
      <c r="M13" s="17"/>
    </row>
    <row r="14" spans="1:15" ht="39.75" customHeight="1" x14ac:dyDescent="0.25">
      <c r="A14" s="203"/>
      <c r="B14" s="204"/>
      <c r="C14" s="204"/>
      <c r="D14" s="204"/>
      <c r="E14" s="204"/>
      <c r="F14" s="205"/>
      <c r="G14" s="8" t="s">
        <v>130</v>
      </c>
      <c r="H14" s="42">
        <f>H11</f>
        <v>316080</v>
      </c>
      <c r="I14" s="40">
        <v>0</v>
      </c>
      <c r="J14" s="40">
        <v>0</v>
      </c>
      <c r="K14" s="40">
        <v>0</v>
      </c>
      <c r="L14" s="42">
        <f t="shared" si="0"/>
        <v>316080</v>
      </c>
      <c r="M14" s="17"/>
    </row>
    <row r="15" spans="1:15" ht="39.75" customHeight="1" x14ac:dyDescent="0.25">
      <c r="A15" s="203"/>
      <c r="B15" s="204"/>
      <c r="C15" s="204"/>
      <c r="D15" s="204"/>
      <c r="E15" s="204"/>
      <c r="F15" s="205"/>
      <c r="G15" s="8" t="s">
        <v>131</v>
      </c>
      <c r="H15" s="50">
        <v>0</v>
      </c>
      <c r="I15" s="50">
        <v>0</v>
      </c>
      <c r="J15" s="50">
        <v>0</v>
      </c>
      <c r="K15" s="50">
        <v>0</v>
      </c>
      <c r="L15" s="50">
        <v>0</v>
      </c>
      <c r="M15" s="17"/>
    </row>
    <row r="16" spans="1:15" ht="30.75" customHeight="1" x14ac:dyDescent="0.25">
      <c r="A16" s="203" t="s">
        <v>384</v>
      </c>
      <c r="B16" s="204"/>
      <c r="C16" s="204"/>
      <c r="D16" s="204"/>
      <c r="E16" s="204"/>
      <c r="F16" s="204"/>
      <c r="G16" s="204"/>
      <c r="H16" s="204"/>
      <c r="I16" s="204"/>
      <c r="J16" s="204"/>
      <c r="K16" s="204"/>
      <c r="L16" s="204"/>
      <c r="M16" s="205"/>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A37" zoomScaleNormal="100" workbookViewId="0">
      <selection activeCell="I50" sqref="I50"/>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82"/>
      <c r="B1" s="82"/>
      <c r="C1" s="82"/>
      <c r="D1" s="82"/>
      <c r="E1" s="82"/>
      <c r="F1" s="83"/>
      <c r="G1" s="82"/>
      <c r="H1" s="82"/>
      <c r="I1" s="82"/>
      <c r="J1" s="82"/>
      <c r="K1" s="178" t="s">
        <v>376</v>
      </c>
      <c r="L1" s="178"/>
      <c r="M1" s="178"/>
    </row>
    <row r="2" spans="1:19" ht="48.75" customHeight="1" x14ac:dyDescent="0.25">
      <c r="A2" s="183" t="s">
        <v>254</v>
      </c>
      <c r="B2" s="183"/>
      <c r="C2" s="183"/>
      <c r="D2" s="183"/>
      <c r="E2" s="183"/>
      <c r="F2" s="183"/>
      <c r="G2" s="183"/>
      <c r="H2" s="183"/>
      <c r="I2" s="183"/>
      <c r="J2" s="183"/>
      <c r="K2" s="183"/>
      <c r="L2" s="183"/>
      <c r="M2" s="183"/>
    </row>
    <row r="3" spans="1:19" x14ac:dyDescent="0.25">
      <c r="A3" s="191" t="s">
        <v>20</v>
      </c>
      <c r="B3" s="191" t="s">
        <v>13</v>
      </c>
      <c r="C3" s="191" t="s">
        <v>14</v>
      </c>
      <c r="D3" s="191" t="s">
        <v>15</v>
      </c>
      <c r="E3" s="191" t="s">
        <v>16</v>
      </c>
      <c r="F3" s="191" t="s">
        <v>17</v>
      </c>
      <c r="G3" s="191" t="s">
        <v>18</v>
      </c>
      <c r="H3" s="175" t="s">
        <v>251</v>
      </c>
      <c r="I3" s="176"/>
      <c r="J3" s="176"/>
      <c r="K3" s="176"/>
      <c r="L3" s="177"/>
      <c r="M3" s="194" t="s">
        <v>19</v>
      </c>
    </row>
    <row r="4" spans="1:19" x14ac:dyDescent="0.25">
      <c r="A4" s="192"/>
      <c r="B4" s="192"/>
      <c r="C4" s="192"/>
      <c r="D4" s="192"/>
      <c r="E4" s="192"/>
      <c r="F4" s="192"/>
      <c r="G4" s="192"/>
      <c r="H4" s="5" t="s">
        <v>2</v>
      </c>
      <c r="I4" s="5" t="s">
        <v>3</v>
      </c>
      <c r="J4" s="5" t="s">
        <v>4</v>
      </c>
      <c r="K4" s="36" t="s">
        <v>126</v>
      </c>
      <c r="L4" s="5" t="s">
        <v>38</v>
      </c>
      <c r="M4" s="194"/>
    </row>
    <row r="5" spans="1:19" x14ac:dyDescent="0.25">
      <c r="A5" s="193"/>
      <c r="B5" s="193"/>
      <c r="C5" s="193"/>
      <c r="D5" s="193"/>
      <c r="E5" s="193"/>
      <c r="F5" s="193"/>
      <c r="G5" s="193"/>
      <c r="H5" s="6" t="s">
        <v>12</v>
      </c>
      <c r="I5" s="6" t="s">
        <v>12</v>
      </c>
      <c r="J5" s="6" t="s">
        <v>12</v>
      </c>
      <c r="K5" s="6" t="s">
        <v>12</v>
      </c>
      <c r="L5" s="6" t="s">
        <v>12</v>
      </c>
      <c r="M5" s="194"/>
    </row>
    <row r="6" spans="1:19" x14ac:dyDescent="0.25">
      <c r="A6" s="188" t="s">
        <v>258</v>
      </c>
      <c r="B6" s="189"/>
      <c r="C6" s="189"/>
      <c r="D6" s="189"/>
      <c r="E6" s="189"/>
      <c r="F6" s="189"/>
      <c r="G6" s="189"/>
      <c r="H6" s="189"/>
      <c r="I6" s="189"/>
      <c r="J6" s="189"/>
      <c r="K6" s="189"/>
      <c r="L6" s="189"/>
      <c r="M6" s="190"/>
    </row>
    <row r="7" spans="1:19" ht="191.25" x14ac:dyDescent="0.25">
      <c r="A7" s="99" t="s">
        <v>23</v>
      </c>
      <c r="B7" s="100"/>
      <c r="C7" s="84" t="s">
        <v>331</v>
      </c>
      <c r="D7" s="84"/>
      <c r="E7" s="84" t="s">
        <v>246</v>
      </c>
      <c r="F7" s="84" t="s">
        <v>255</v>
      </c>
      <c r="G7" s="85" t="s">
        <v>36</v>
      </c>
      <c r="H7" s="86">
        <v>500000</v>
      </c>
      <c r="I7" s="84"/>
      <c r="J7" s="84"/>
      <c r="K7" s="84"/>
      <c r="L7" s="86">
        <f>H7</f>
        <v>500000</v>
      </c>
      <c r="M7" s="84" t="s">
        <v>256</v>
      </c>
      <c r="Q7" s="53"/>
    </row>
    <row r="8" spans="1:19" ht="151.5" customHeight="1" x14ac:dyDescent="0.25">
      <c r="A8" s="99" t="s">
        <v>24</v>
      </c>
      <c r="B8" s="100"/>
      <c r="C8" s="84" t="s">
        <v>332</v>
      </c>
      <c r="D8" s="84"/>
      <c r="E8" s="84" t="s">
        <v>246</v>
      </c>
      <c r="F8" s="84" t="s">
        <v>255</v>
      </c>
      <c r="G8" s="85" t="s">
        <v>36</v>
      </c>
      <c r="H8" s="86">
        <f>831060-91900</f>
        <v>739160</v>
      </c>
      <c r="I8" s="84"/>
      <c r="J8" s="84"/>
      <c r="K8" s="84"/>
      <c r="L8" s="86">
        <f>H8</f>
        <v>739160</v>
      </c>
      <c r="M8" s="84" t="s">
        <v>256</v>
      </c>
      <c r="Q8" s="53"/>
      <c r="S8" s="53"/>
    </row>
    <row r="9" spans="1:19" ht="182.25" customHeight="1" x14ac:dyDescent="0.25">
      <c r="A9" s="99" t="s">
        <v>27</v>
      </c>
      <c r="B9" s="100"/>
      <c r="C9" s="84" t="s">
        <v>336</v>
      </c>
      <c r="D9" s="84"/>
      <c r="E9" s="84" t="s">
        <v>246</v>
      </c>
      <c r="F9" s="84" t="s">
        <v>255</v>
      </c>
      <c r="G9" s="85" t="s">
        <v>36</v>
      </c>
      <c r="H9" s="86">
        <v>1000000</v>
      </c>
      <c r="I9" s="84"/>
      <c r="J9" s="84"/>
      <c r="K9" s="84"/>
      <c r="L9" s="86">
        <f>H9</f>
        <v>1000000</v>
      </c>
      <c r="M9" s="84" t="s">
        <v>256</v>
      </c>
      <c r="Q9" s="53"/>
    </row>
    <row r="10" spans="1:19" ht="156" x14ac:dyDescent="0.25">
      <c r="A10" s="101" t="s">
        <v>27</v>
      </c>
      <c r="B10" s="102"/>
      <c r="C10" s="23" t="s">
        <v>333</v>
      </c>
      <c r="D10" s="84"/>
      <c r="E10" s="84" t="s">
        <v>246</v>
      </c>
      <c r="F10" s="84" t="s">
        <v>255</v>
      </c>
      <c r="G10" s="85" t="s">
        <v>36</v>
      </c>
      <c r="H10" s="155">
        <f>1200000+890000</f>
        <v>2090000</v>
      </c>
      <c r="I10" s="84">
        <v>0</v>
      </c>
      <c r="J10" s="84">
        <v>0</v>
      </c>
      <c r="K10" s="84">
        <v>0</v>
      </c>
      <c r="L10" s="163">
        <f>H10</f>
        <v>2090000</v>
      </c>
      <c r="M10" s="84" t="s">
        <v>280</v>
      </c>
    </row>
    <row r="11" spans="1:19" x14ac:dyDescent="0.25">
      <c r="A11" s="199" t="s">
        <v>257</v>
      </c>
      <c r="B11" s="199"/>
      <c r="C11" s="199"/>
      <c r="D11" s="199"/>
      <c r="E11" s="199"/>
      <c r="F11" s="199"/>
      <c r="G11" s="199"/>
      <c r="H11" s="199"/>
      <c r="I11" s="199"/>
      <c r="J11" s="199"/>
      <c r="K11" s="199"/>
      <c r="L11" s="199"/>
      <c r="M11" s="199"/>
    </row>
    <row r="12" spans="1:19" x14ac:dyDescent="0.25">
      <c r="A12" s="191" t="s">
        <v>20</v>
      </c>
      <c r="B12" s="191" t="s">
        <v>13</v>
      </c>
      <c r="C12" s="191" t="s">
        <v>14</v>
      </c>
      <c r="D12" s="191" t="s">
        <v>15</v>
      </c>
      <c r="E12" s="191" t="s">
        <v>16</v>
      </c>
      <c r="F12" s="191" t="s">
        <v>17</v>
      </c>
      <c r="G12" s="191" t="s">
        <v>18</v>
      </c>
      <c r="H12" s="175" t="s">
        <v>11</v>
      </c>
      <c r="I12" s="176"/>
      <c r="J12" s="176"/>
      <c r="K12" s="176"/>
      <c r="L12" s="177"/>
      <c r="M12" s="194" t="s">
        <v>19</v>
      </c>
    </row>
    <row r="13" spans="1:19" x14ac:dyDescent="0.25">
      <c r="A13" s="192"/>
      <c r="B13" s="192"/>
      <c r="C13" s="192"/>
      <c r="D13" s="192"/>
      <c r="E13" s="192"/>
      <c r="F13" s="192"/>
      <c r="G13" s="192"/>
      <c r="H13" s="5" t="s">
        <v>2</v>
      </c>
      <c r="I13" s="5" t="s">
        <v>3</v>
      </c>
      <c r="J13" s="5" t="s">
        <v>4</v>
      </c>
      <c r="K13" s="5" t="s">
        <v>126</v>
      </c>
      <c r="L13" s="5" t="s">
        <v>38</v>
      </c>
      <c r="M13" s="194"/>
    </row>
    <row r="14" spans="1:19" x14ac:dyDescent="0.25">
      <c r="A14" s="193"/>
      <c r="B14" s="193"/>
      <c r="C14" s="193"/>
      <c r="D14" s="193"/>
      <c r="E14" s="193"/>
      <c r="F14" s="193"/>
      <c r="G14" s="193"/>
      <c r="H14" s="6" t="s">
        <v>12</v>
      </c>
      <c r="I14" s="6" t="s">
        <v>12</v>
      </c>
      <c r="J14" s="6" t="s">
        <v>12</v>
      </c>
      <c r="K14" s="6" t="s">
        <v>12</v>
      </c>
      <c r="L14" s="6" t="s">
        <v>12</v>
      </c>
      <c r="M14" s="194"/>
    </row>
    <row r="15" spans="1:19" ht="180" x14ac:dyDescent="0.25">
      <c r="A15" s="101" t="s">
        <v>40</v>
      </c>
      <c r="B15" s="87"/>
      <c r="C15" s="84" t="s">
        <v>321</v>
      </c>
      <c r="D15" s="84"/>
      <c r="E15" s="84" t="s">
        <v>246</v>
      </c>
      <c r="F15" s="84" t="s">
        <v>255</v>
      </c>
      <c r="G15" s="85" t="s">
        <v>36</v>
      </c>
      <c r="H15" s="156">
        <v>864000</v>
      </c>
      <c r="I15" s="156"/>
      <c r="J15" s="156"/>
      <c r="K15" s="156"/>
      <c r="L15" s="156">
        <f>H15</f>
        <v>864000</v>
      </c>
      <c r="M15" s="84" t="s">
        <v>295</v>
      </c>
      <c r="Q15" s="139"/>
    </row>
    <row r="16" spans="1:19" ht="180" x14ac:dyDescent="0.25">
      <c r="A16" s="101" t="s">
        <v>44</v>
      </c>
      <c r="B16" s="87"/>
      <c r="C16" s="165" t="s">
        <v>337</v>
      </c>
      <c r="D16" s="84"/>
      <c r="E16" s="84" t="s">
        <v>246</v>
      </c>
      <c r="F16" s="84" t="s">
        <v>255</v>
      </c>
      <c r="G16" s="85" t="s">
        <v>36</v>
      </c>
      <c r="H16" s="155">
        <f>380000-60000</f>
        <v>320000</v>
      </c>
      <c r="I16" s="157"/>
      <c r="J16" s="157"/>
      <c r="K16" s="157"/>
      <c r="L16" s="157">
        <f>H16</f>
        <v>320000</v>
      </c>
      <c r="M16" s="84" t="s">
        <v>295</v>
      </c>
      <c r="Q16" s="53"/>
    </row>
    <row r="17" spans="1:17" ht="180" x14ac:dyDescent="0.25">
      <c r="A17" s="101" t="s">
        <v>46</v>
      </c>
      <c r="B17" s="87"/>
      <c r="C17" s="165" t="s">
        <v>338</v>
      </c>
      <c r="D17" s="84"/>
      <c r="E17" s="84" t="s">
        <v>246</v>
      </c>
      <c r="F17" s="84" t="s">
        <v>255</v>
      </c>
      <c r="G17" s="85" t="s">
        <v>36</v>
      </c>
      <c r="H17" s="155">
        <f>590000-70000</f>
        <v>520000</v>
      </c>
      <c r="I17" s="157"/>
      <c r="J17" s="157"/>
      <c r="K17" s="157"/>
      <c r="L17" s="157">
        <f t="shared" ref="L17:L20" si="0">H17</f>
        <v>520000</v>
      </c>
      <c r="M17" s="84" t="s">
        <v>295</v>
      </c>
      <c r="Q17" s="53"/>
    </row>
    <row r="18" spans="1:17" ht="180" x14ac:dyDescent="0.25">
      <c r="A18" s="101" t="s">
        <v>48</v>
      </c>
      <c r="B18" s="87"/>
      <c r="C18" s="165" t="s">
        <v>339</v>
      </c>
      <c r="D18" s="84"/>
      <c r="E18" s="84" t="s">
        <v>246</v>
      </c>
      <c r="F18" s="84" t="s">
        <v>255</v>
      </c>
      <c r="G18" s="85" t="s">
        <v>36</v>
      </c>
      <c r="H18" s="155">
        <f>380000-70000</f>
        <v>310000</v>
      </c>
      <c r="I18" s="157"/>
      <c r="J18" s="157"/>
      <c r="K18" s="157"/>
      <c r="L18" s="157">
        <f t="shared" si="0"/>
        <v>310000</v>
      </c>
      <c r="M18" s="84" t="s">
        <v>295</v>
      </c>
      <c r="Q18" s="53"/>
    </row>
    <row r="19" spans="1:17" ht="180" x14ac:dyDescent="0.25">
      <c r="A19" s="101" t="s">
        <v>52</v>
      </c>
      <c r="B19" s="87"/>
      <c r="C19" s="165" t="s">
        <v>340</v>
      </c>
      <c r="D19" s="84"/>
      <c r="E19" s="84" t="s">
        <v>246</v>
      </c>
      <c r="F19" s="84" t="s">
        <v>255</v>
      </c>
      <c r="G19" s="85" t="s">
        <v>36</v>
      </c>
      <c r="H19" s="155">
        <f>390000-72500</f>
        <v>317500</v>
      </c>
      <c r="I19" s="157"/>
      <c r="J19" s="157"/>
      <c r="K19" s="157"/>
      <c r="L19" s="157">
        <f t="shared" si="0"/>
        <v>317500</v>
      </c>
      <c r="M19" s="84" t="s">
        <v>295</v>
      </c>
      <c r="Q19" s="53"/>
    </row>
    <row r="20" spans="1:17" ht="180" x14ac:dyDescent="0.25">
      <c r="A20" s="101" t="s">
        <v>54</v>
      </c>
      <c r="B20" s="87"/>
      <c r="C20" s="165" t="s">
        <v>341</v>
      </c>
      <c r="D20" s="84"/>
      <c r="E20" s="84" t="s">
        <v>246</v>
      </c>
      <c r="F20" s="84" t="s">
        <v>255</v>
      </c>
      <c r="G20" s="85" t="s">
        <v>36</v>
      </c>
      <c r="H20" s="155">
        <f>340000-70000</f>
        <v>270000</v>
      </c>
      <c r="I20" s="157"/>
      <c r="J20" s="157"/>
      <c r="K20" s="157"/>
      <c r="L20" s="157">
        <f t="shared" si="0"/>
        <v>270000</v>
      </c>
      <c r="M20" s="84" t="s">
        <v>295</v>
      </c>
      <c r="Q20" s="53"/>
    </row>
    <row r="21" spans="1:17" ht="191.25" x14ac:dyDescent="0.25">
      <c r="A21" s="101" t="s">
        <v>56</v>
      </c>
      <c r="B21" s="87"/>
      <c r="C21" s="23" t="s">
        <v>322</v>
      </c>
      <c r="D21" s="84"/>
      <c r="E21" s="84" t="s">
        <v>246</v>
      </c>
      <c r="F21" s="84" t="s">
        <v>255</v>
      </c>
      <c r="G21" s="85" t="s">
        <v>36</v>
      </c>
      <c r="H21" s="155">
        <f>66000-30000</f>
        <v>36000</v>
      </c>
      <c r="I21" s="156"/>
      <c r="J21" s="156"/>
      <c r="K21" s="156"/>
      <c r="L21" s="156">
        <f>H21</f>
        <v>36000</v>
      </c>
      <c r="M21" s="84" t="s">
        <v>256</v>
      </c>
    </row>
    <row r="22" spans="1:17" ht="180" x14ac:dyDescent="0.25">
      <c r="A22" s="101" t="s">
        <v>57</v>
      </c>
      <c r="B22" s="87"/>
      <c r="C22" s="48" t="s">
        <v>368</v>
      </c>
      <c r="D22" s="84" t="s">
        <v>238</v>
      </c>
      <c r="E22" s="84" t="s">
        <v>246</v>
      </c>
      <c r="F22" s="84" t="s">
        <v>255</v>
      </c>
      <c r="G22" s="85" t="s">
        <v>36</v>
      </c>
      <c r="H22" s="155">
        <f>100000-1000</f>
        <v>99000</v>
      </c>
      <c r="I22" s="156"/>
      <c r="J22" s="156"/>
      <c r="K22" s="156"/>
      <c r="L22" s="156">
        <f t="shared" ref="L22:L37" si="1">H22</f>
        <v>99000</v>
      </c>
      <c r="M22" s="84" t="s">
        <v>295</v>
      </c>
      <c r="Q22" s="53"/>
    </row>
    <row r="23" spans="1:17" ht="157.5" x14ac:dyDescent="0.25">
      <c r="A23" s="101" t="s">
        <v>62</v>
      </c>
      <c r="B23" s="87"/>
      <c r="C23" s="48" t="s">
        <v>323</v>
      </c>
      <c r="D23" s="84" t="s">
        <v>238</v>
      </c>
      <c r="E23" s="84" t="s">
        <v>246</v>
      </c>
      <c r="F23" s="84" t="s">
        <v>255</v>
      </c>
      <c r="G23" s="85" t="s">
        <v>36</v>
      </c>
      <c r="H23" s="155">
        <f>3387634-3300000+250000</f>
        <v>337634</v>
      </c>
      <c r="I23" s="156"/>
      <c r="J23" s="156"/>
      <c r="K23" s="156"/>
      <c r="L23" s="156">
        <f t="shared" si="1"/>
        <v>337634</v>
      </c>
      <c r="M23" s="84" t="s">
        <v>297</v>
      </c>
    </row>
    <row r="24" spans="1:17" ht="180" x14ac:dyDescent="0.25">
      <c r="A24" s="101" t="s">
        <v>64</v>
      </c>
      <c r="B24" s="87"/>
      <c r="C24" s="23" t="s">
        <v>324</v>
      </c>
      <c r="D24" s="84" t="s">
        <v>238</v>
      </c>
      <c r="E24" s="84" t="s">
        <v>246</v>
      </c>
      <c r="F24" s="84" t="s">
        <v>255</v>
      </c>
      <c r="G24" s="85" t="s">
        <v>36</v>
      </c>
      <c r="H24" s="155">
        <f>1350000-13000</f>
        <v>1337000</v>
      </c>
      <c r="I24" s="156"/>
      <c r="J24" s="156"/>
      <c r="K24" s="156"/>
      <c r="L24" s="156">
        <f t="shared" si="1"/>
        <v>1337000</v>
      </c>
      <c r="M24" s="84" t="s">
        <v>295</v>
      </c>
    </row>
    <row r="25" spans="1:17" ht="180" x14ac:dyDescent="0.25">
      <c r="A25" s="101" t="s">
        <v>67</v>
      </c>
      <c r="B25" s="87"/>
      <c r="C25" s="48" t="s">
        <v>325</v>
      </c>
      <c r="D25" s="84" t="s">
        <v>238</v>
      </c>
      <c r="E25" s="84" t="s">
        <v>246</v>
      </c>
      <c r="F25" s="84" t="s">
        <v>255</v>
      </c>
      <c r="G25" s="85" t="s">
        <v>36</v>
      </c>
      <c r="H25" s="155">
        <f>500000+1439000-4000</f>
        <v>1935000</v>
      </c>
      <c r="I25" s="156"/>
      <c r="J25" s="156"/>
      <c r="K25" s="156"/>
      <c r="L25" s="156">
        <f t="shared" si="1"/>
        <v>1935000</v>
      </c>
      <c r="M25" s="84" t="s">
        <v>295</v>
      </c>
    </row>
    <row r="26" spans="1:17" ht="180" x14ac:dyDescent="0.25">
      <c r="A26" s="101" t="s">
        <v>334</v>
      </c>
      <c r="B26" s="87"/>
      <c r="C26" s="23" t="s">
        <v>326</v>
      </c>
      <c r="D26" s="84" t="s">
        <v>238</v>
      </c>
      <c r="E26" s="84" t="s">
        <v>246</v>
      </c>
      <c r="F26" s="84" t="s">
        <v>255</v>
      </c>
      <c r="G26" s="85" t="s">
        <v>36</v>
      </c>
      <c r="H26" s="155">
        <v>1200000</v>
      </c>
      <c r="I26" s="157"/>
      <c r="J26" s="157"/>
      <c r="K26" s="157"/>
      <c r="L26" s="157">
        <f t="shared" ref="L26" si="2">H26</f>
        <v>1200000</v>
      </c>
      <c r="M26" s="84" t="s">
        <v>295</v>
      </c>
    </row>
    <row r="27" spans="1:17" ht="120.75" x14ac:dyDescent="0.25">
      <c r="A27" s="101" t="s">
        <v>335</v>
      </c>
      <c r="B27" s="87"/>
      <c r="C27" s="158" t="s">
        <v>327</v>
      </c>
      <c r="D27" s="84" t="s">
        <v>238</v>
      </c>
      <c r="E27" s="84" t="s">
        <v>246</v>
      </c>
      <c r="F27" s="84" t="s">
        <v>255</v>
      </c>
      <c r="G27" s="85" t="s">
        <v>36</v>
      </c>
      <c r="H27" s="155">
        <f>600000-70000</f>
        <v>530000</v>
      </c>
      <c r="I27" s="156"/>
      <c r="J27" s="156"/>
      <c r="K27" s="156"/>
      <c r="L27" s="156">
        <f t="shared" si="1"/>
        <v>530000</v>
      </c>
      <c r="M27" s="84" t="s">
        <v>296</v>
      </c>
    </row>
    <row r="28" spans="1:17" ht="180" x14ac:dyDescent="0.25">
      <c r="A28" s="101" t="s">
        <v>347</v>
      </c>
      <c r="B28" s="87"/>
      <c r="C28" s="165" t="s">
        <v>346</v>
      </c>
      <c r="D28" s="84" t="s">
        <v>238</v>
      </c>
      <c r="E28" s="84" t="s">
        <v>246</v>
      </c>
      <c r="F28" s="84" t="s">
        <v>255</v>
      </c>
      <c r="G28" s="85" t="s">
        <v>36</v>
      </c>
      <c r="H28" s="155">
        <f>405000-2000</f>
        <v>403000</v>
      </c>
      <c r="I28" s="157"/>
      <c r="J28" s="157"/>
      <c r="K28" s="157"/>
      <c r="L28" s="157">
        <f t="shared" si="1"/>
        <v>403000</v>
      </c>
      <c r="M28" s="84" t="s">
        <v>295</v>
      </c>
    </row>
    <row r="29" spans="1:17" ht="180" x14ac:dyDescent="0.25">
      <c r="A29" s="101" t="s">
        <v>348</v>
      </c>
      <c r="B29" s="87"/>
      <c r="C29" s="165" t="s">
        <v>345</v>
      </c>
      <c r="D29" s="84" t="s">
        <v>238</v>
      </c>
      <c r="E29" s="84" t="s">
        <v>246</v>
      </c>
      <c r="F29" s="84" t="s">
        <v>255</v>
      </c>
      <c r="G29" s="85" t="s">
        <v>36</v>
      </c>
      <c r="H29" s="155">
        <f>400000-5000</f>
        <v>395000</v>
      </c>
      <c r="I29" s="157"/>
      <c r="J29" s="157"/>
      <c r="K29" s="157"/>
      <c r="L29" s="157">
        <f t="shared" si="1"/>
        <v>395000</v>
      </c>
      <c r="M29" s="84" t="s">
        <v>295</v>
      </c>
    </row>
    <row r="30" spans="1:17" ht="180" x14ac:dyDescent="0.25">
      <c r="A30" s="101" t="s">
        <v>349</v>
      </c>
      <c r="B30" s="87"/>
      <c r="C30" s="165" t="s">
        <v>344</v>
      </c>
      <c r="D30" s="84" t="s">
        <v>238</v>
      </c>
      <c r="E30" s="84" t="s">
        <v>246</v>
      </c>
      <c r="F30" s="84" t="s">
        <v>255</v>
      </c>
      <c r="G30" s="85" t="s">
        <v>36</v>
      </c>
      <c r="H30" s="155">
        <f>350000-5000</f>
        <v>345000</v>
      </c>
      <c r="I30" s="157"/>
      <c r="J30" s="157"/>
      <c r="K30" s="157"/>
      <c r="L30" s="157">
        <f t="shared" si="1"/>
        <v>345000</v>
      </c>
      <c r="M30" s="84" t="s">
        <v>295</v>
      </c>
    </row>
    <row r="31" spans="1:17" ht="180" x14ac:dyDescent="0.25">
      <c r="A31" s="101" t="s">
        <v>350</v>
      </c>
      <c r="B31" s="87"/>
      <c r="C31" s="165" t="s">
        <v>343</v>
      </c>
      <c r="D31" s="84" t="s">
        <v>238</v>
      </c>
      <c r="E31" s="84" t="s">
        <v>246</v>
      </c>
      <c r="F31" s="84" t="s">
        <v>255</v>
      </c>
      <c r="G31" s="85" t="s">
        <v>36</v>
      </c>
      <c r="H31" s="155">
        <f>400000-10000</f>
        <v>390000</v>
      </c>
      <c r="I31" s="157"/>
      <c r="J31" s="157"/>
      <c r="K31" s="157"/>
      <c r="L31" s="157">
        <f t="shared" si="1"/>
        <v>390000</v>
      </c>
      <c r="M31" s="84" t="s">
        <v>295</v>
      </c>
    </row>
    <row r="32" spans="1:17" ht="180" x14ac:dyDescent="0.25">
      <c r="A32" s="101" t="s">
        <v>351</v>
      </c>
      <c r="B32" s="87"/>
      <c r="C32" s="165" t="s">
        <v>342</v>
      </c>
      <c r="D32" s="84" t="s">
        <v>238</v>
      </c>
      <c r="E32" s="84" t="s">
        <v>246</v>
      </c>
      <c r="F32" s="84" t="s">
        <v>255</v>
      </c>
      <c r="G32" s="85" t="s">
        <v>36</v>
      </c>
      <c r="H32" s="155">
        <f>345000-5000</f>
        <v>340000</v>
      </c>
      <c r="I32" s="157"/>
      <c r="J32" s="157"/>
      <c r="K32" s="157"/>
      <c r="L32" s="157">
        <f t="shared" si="1"/>
        <v>340000</v>
      </c>
      <c r="M32" s="84" t="s">
        <v>295</v>
      </c>
    </row>
    <row r="33" spans="1:17" ht="180" x14ac:dyDescent="0.25">
      <c r="A33" s="101" t="s">
        <v>352</v>
      </c>
      <c r="B33" s="87"/>
      <c r="C33" s="23" t="s">
        <v>328</v>
      </c>
      <c r="D33" s="84" t="s">
        <v>238</v>
      </c>
      <c r="E33" s="84" t="s">
        <v>246</v>
      </c>
      <c r="F33" s="84" t="s">
        <v>255</v>
      </c>
      <c r="G33" s="85" t="s">
        <v>36</v>
      </c>
      <c r="H33" s="155">
        <f>2200000+831000</f>
        <v>3031000</v>
      </c>
      <c r="I33" s="156"/>
      <c r="J33" s="156"/>
      <c r="K33" s="156"/>
      <c r="L33" s="156">
        <f t="shared" ref="L33" si="3">H33</f>
        <v>3031000</v>
      </c>
      <c r="M33" s="84" t="s">
        <v>295</v>
      </c>
    </row>
    <row r="34" spans="1:17" ht="180" x14ac:dyDescent="0.25">
      <c r="A34" s="101" t="s">
        <v>353</v>
      </c>
      <c r="B34" s="87"/>
      <c r="C34" s="48" t="s">
        <v>329</v>
      </c>
      <c r="D34" s="84" t="s">
        <v>238</v>
      </c>
      <c r="E34" s="84" t="s">
        <v>246</v>
      </c>
      <c r="F34" s="84" t="s">
        <v>255</v>
      </c>
      <c r="G34" s="85" t="s">
        <v>36</v>
      </c>
      <c r="H34" s="155">
        <f>198000-5000</f>
        <v>193000</v>
      </c>
      <c r="I34" s="156"/>
      <c r="J34" s="156"/>
      <c r="K34" s="156"/>
      <c r="L34" s="156">
        <f t="shared" ref="L34" si="4">H34</f>
        <v>193000</v>
      </c>
      <c r="M34" s="84" t="s">
        <v>295</v>
      </c>
    </row>
    <row r="35" spans="1:17" ht="180" x14ac:dyDescent="0.25">
      <c r="A35" s="101" t="s">
        <v>354</v>
      </c>
      <c r="B35" s="87"/>
      <c r="C35" s="23" t="s">
        <v>330</v>
      </c>
      <c r="D35" s="84" t="s">
        <v>238</v>
      </c>
      <c r="E35" s="84" t="s">
        <v>246</v>
      </c>
      <c r="F35" s="84" t="s">
        <v>255</v>
      </c>
      <c r="G35" s="85" t="s">
        <v>36</v>
      </c>
      <c r="H35" s="155">
        <f>400000+55000</f>
        <v>455000</v>
      </c>
      <c r="I35" s="156"/>
      <c r="J35" s="156"/>
      <c r="K35" s="156"/>
      <c r="L35" s="156">
        <f t="shared" ref="L35" si="5">H35</f>
        <v>455000</v>
      </c>
      <c r="M35" s="84" t="s">
        <v>295</v>
      </c>
      <c r="Q35" s="53"/>
    </row>
    <row r="36" spans="1:17" ht="21" x14ac:dyDescent="0.25">
      <c r="A36" s="182" t="s">
        <v>149</v>
      </c>
      <c r="B36" s="183"/>
      <c r="C36" s="183"/>
      <c r="D36" s="183"/>
      <c r="E36" s="183"/>
      <c r="F36" s="184"/>
      <c r="G36" s="98" t="s">
        <v>37</v>
      </c>
      <c r="H36" s="159">
        <f>H37+H38+H39</f>
        <v>17957294</v>
      </c>
      <c r="I36" s="160">
        <v>0</v>
      </c>
      <c r="J36" s="160">
        <v>0</v>
      </c>
      <c r="K36" s="160">
        <v>0</v>
      </c>
      <c r="L36" s="161">
        <f t="shared" si="1"/>
        <v>17957294</v>
      </c>
      <c r="M36" s="162"/>
    </row>
    <row r="37" spans="1:17" ht="66" customHeight="1" x14ac:dyDescent="0.25">
      <c r="A37" s="182"/>
      <c r="B37" s="183"/>
      <c r="C37" s="183"/>
      <c r="D37" s="183"/>
      <c r="E37" s="183"/>
      <c r="F37" s="184"/>
      <c r="G37" s="98" t="s">
        <v>128</v>
      </c>
      <c r="H37" s="160">
        <v>0</v>
      </c>
      <c r="I37" s="160">
        <v>0</v>
      </c>
      <c r="J37" s="160">
        <v>0</v>
      </c>
      <c r="K37" s="160">
        <v>0</v>
      </c>
      <c r="L37" s="160">
        <f t="shared" si="1"/>
        <v>0</v>
      </c>
      <c r="M37" s="103"/>
    </row>
    <row r="38" spans="1:17" ht="42.75" customHeight="1" x14ac:dyDescent="0.25">
      <c r="A38" s="182"/>
      <c r="B38" s="183"/>
      <c r="C38" s="183"/>
      <c r="D38" s="183"/>
      <c r="E38" s="183"/>
      <c r="F38" s="184"/>
      <c r="G38" s="98" t="s">
        <v>129</v>
      </c>
      <c r="H38" s="112"/>
      <c r="I38" s="113">
        <v>0</v>
      </c>
      <c r="J38" s="113">
        <v>0</v>
      </c>
      <c r="K38" s="113">
        <v>0</v>
      </c>
      <c r="L38" s="112"/>
      <c r="M38" s="103"/>
    </row>
    <row r="39" spans="1:17" ht="52.5" x14ac:dyDescent="0.25">
      <c r="A39" s="182"/>
      <c r="B39" s="183"/>
      <c r="C39" s="183"/>
      <c r="D39" s="183"/>
      <c r="E39" s="183"/>
      <c r="F39" s="184"/>
      <c r="G39" s="5" t="s">
        <v>130</v>
      </c>
      <c r="H39" s="111">
        <f>H7+H8+H9+H10+H15+H16+H17+H18+H19+H20+H21+H22+H23+H24+H25+H26+H27+H28+H29+H30+H31+H32+H33+H34+H35</f>
        <v>17957294</v>
      </c>
      <c r="I39" s="111">
        <v>0</v>
      </c>
      <c r="J39" s="111">
        <v>0</v>
      </c>
      <c r="K39" s="111">
        <v>0</v>
      </c>
      <c r="L39" s="111">
        <f>H39</f>
        <v>17957294</v>
      </c>
      <c r="M39" s="103"/>
    </row>
    <row r="40" spans="1:17" ht="31.5" x14ac:dyDescent="0.25">
      <c r="A40" s="182"/>
      <c r="B40" s="183"/>
      <c r="C40" s="183"/>
      <c r="D40" s="183"/>
      <c r="E40" s="183"/>
      <c r="F40" s="184"/>
      <c r="G40" s="120" t="s">
        <v>131</v>
      </c>
      <c r="H40" s="114"/>
      <c r="I40" s="121">
        <v>0</v>
      </c>
      <c r="J40" s="121">
        <v>0</v>
      </c>
      <c r="K40" s="121">
        <v>0</v>
      </c>
      <c r="L40" s="119"/>
      <c r="M40" s="122"/>
    </row>
    <row r="41" spans="1:17" ht="27.75" customHeight="1" x14ac:dyDescent="0.25">
      <c r="A41" s="242" t="s">
        <v>383</v>
      </c>
      <c r="B41" s="243"/>
      <c r="C41" s="243"/>
      <c r="D41" s="243"/>
      <c r="E41" s="243"/>
      <c r="F41" s="243"/>
      <c r="G41" s="243"/>
      <c r="H41" s="243"/>
      <c r="I41" s="243"/>
      <c r="J41" s="243"/>
      <c r="K41" s="243"/>
      <c r="L41" s="243"/>
      <c r="M41" s="244"/>
    </row>
    <row r="45" spans="1:17" x14ac:dyDescent="0.25">
      <c r="H45" s="139"/>
    </row>
    <row r="48" spans="1:17" x14ac:dyDescent="0.25">
      <c r="H48" s="139"/>
    </row>
  </sheetData>
  <mergeCells count="24">
    <mergeCell ref="A41:M41"/>
    <mergeCell ref="H12:L12"/>
    <mergeCell ref="M12:M14"/>
    <mergeCell ref="A36:F40"/>
    <mergeCell ref="M3:M5"/>
    <mergeCell ref="A6:M6"/>
    <mergeCell ref="A11:M11"/>
    <mergeCell ref="A12:A14"/>
    <mergeCell ref="B12:B14"/>
    <mergeCell ref="C12:C14"/>
    <mergeCell ref="D12:D14"/>
    <mergeCell ref="E12:E14"/>
    <mergeCell ref="F12:F14"/>
    <mergeCell ref="G12:G14"/>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opLeftCell="A7" workbookViewId="0">
      <selection activeCell="A13" sqref="A13:M13"/>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82"/>
      <c r="B1" s="82"/>
      <c r="C1" s="82"/>
      <c r="D1" s="82"/>
      <c r="E1" s="82"/>
      <c r="F1" s="83"/>
      <c r="G1" s="82"/>
      <c r="H1" s="82"/>
      <c r="I1" s="82"/>
      <c r="J1" s="82"/>
      <c r="K1" s="178" t="s">
        <v>377</v>
      </c>
      <c r="L1" s="178"/>
      <c r="M1" s="178"/>
    </row>
    <row r="2" spans="1:13" ht="41.25" customHeight="1" x14ac:dyDescent="0.25">
      <c r="A2" s="183" t="s">
        <v>370</v>
      </c>
      <c r="B2" s="183"/>
      <c r="C2" s="183"/>
      <c r="D2" s="183"/>
      <c r="E2" s="183"/>
      <c r="F2" s="183"/>
      <c r="G2" s="183"/>
      <c r="H2" s="183"/>
      <c r="I2" s="183"/>
      <c r="J2" s="183"/>
      <c r="K2" s="183"/>
      <c r="L2" s="183"/>
      <c r="M2" s="183"/>
    </row>
    <row r="3" spans="1:13" x14ac:dyDescent="0.25">
      <c r="A3" s="191" t="s">
        <v>20</v>
      </c>
      <c r="B3" s="191" t="s">
        <v>13</v>
      </c>
      <c r="C3" s="191" t="s">
        <v>14</v>
      </c>
      <c r="D3" s="191" t="s">
        <v>15</v>
      </c>
      <c r="E3" s="191" t="s">
        <v>16</v>
      </c>
      <c r="F3" s="191" t="s">
        <v>17</v>
      </c>
      <c r="G3" s="191" t="s">
        <v>18</v>
      </c>
      <c r="H3" s="175" t="s">
        <v>251</v>
      </c>
      <c r="I3" s="176"/>
      <c r="J3" s="176"/>
      <c r="K3" s="176"/>
      <c r="L3" s="177"/>
      <c r="M3" s="194" t="s">
        <v>19</v>
      </c>
    </row>
    <row r="4" spans="1:13" x14ac:dyDescent="0.25">
      <c r="A4" s="192"/>
      <c r="B4" s="192"/>
      <c r="C4" s="192"/>
      <c r="D4" s="192"/>
      <c r="E4" s="192"/>
      <c r="F4" s="192"/>
      <c r="G4" s="192"/>
      <c r="H4" s="5" t="s">
        <v>2</v>
      </c>
      <c r="I4" s="5" t="s">
        <v>3</v>
      </c>
      <c r="J4" s="5" t="s">
        <v>4</v>
      </c>
      <c r="K4" s="36" t="s">
        <v>126</v>
      </c>
      <c r="L4" s="5" t="s">
        <v>38</v>
      </c>
      <c r="M4" s="194"/>
    </row>
    <row r="5" spans="1:13" x14ac:dyDescent="0.25">
      <c r="A5" s="193"/>
      <c r="B5" s="193"/>
      <c r="C5" s="193"/>
      <c r="D5" s="193"/>
      <c r="E5" s="193"/>
      <c r="F5" s="193"/>
      <c r="G5" s="193"/>
      <c r="H5" s="6" t="s">
        <v>12</v>
      </c>
      <c r="I5" s="6" t="s">
        <v>12</v>
      </c>
      <c r="J5" s="6" t="s">
        <v>12</v>
      </c>
      <c r="K5" s="6" t="s">
        <v>12</v>
      </c>
      <c r="L5" s="6" t="s">
        <v>12</v>
      </c>
      <c r="M5" s="194"/>
    </row>
    <row r="6" spans="1:13" x14ac:dyDescent="0.25">
      <c r="A6" s="188" t="s">
        <v>258</v>
      </c>
      <c r="B6" s="189"/>
      <c r="C6" s="189"/>
      <c r="D6" s="189"/>
      <c r="E6" s="189"/>
      <c r="F6" s="189"/>
      <c r="G6" s="189"/>
      <c r="H6" s="189"/>
      <c r="I6" s="189"/>
      <c r="J6" s="189"/>
      <c r="K6" s="189"/>
      <c r="L6" s="189"/>
      <c r="M6" s="190"/>
    </row>
    <row r="7" spans="1:13" ht="270" x14ac:dyDescent="0.25">
      <c r="A7" s="99" t="s">
        <v>23</v>
      </c>
      <c r="B7" s="84" t="s">
        <v>358</v>
      </c>
      <c r="C7" s="84" t="s">
        <v>355</v>
      </c>
      <c r="D7" s="84"/>
      <c r="E7" s="84" t="s">
        <v>246</v>
      </c>
      <c r="F7" s="84" t="s">
        <v>356</v>
      </c>
      <c r="G7" s="85" t="s">
        <v>357</v>
      </c>
      <c r="H7" s="166">
        <v>2000000</v>
      </c>
      <c r="I7" s="84"/>
      <c r="J7" s="84"/>
      <c r="K7" s="84"/>
      <c r="L7" s="166">
        <f>H7</f>
        <v>2000000</v>
      </c>
      <c r="M7" s="84" t="s">
        <v>359</v>
      </c>
    </row>
    <row r="8" spans="1:13" ht="21" x14ac:dyDescent="0.25">
      <c r="A8" s="182" t="s">
        <v>149</v>
      </c>
      <c r="B8" s="183"/>
      <c r="C8" s="183"/>
      <c r="D8" s="183"/>
      <c r="E8" s="183"/>
      <c r="F8" s="184"/>
      <c r="G8" s="98" t="s">
        <v>37</v>
      </c>
      <c r="H8" s="159">
        <f>H7</f>
        <v>2000000</v>
      </c>
      <c r="I8" s="160">
        <v>0</v>
      </c>
      <c r="J8" s="160">
        <v>0</v>
      </c>
      <c r="K8" s="160">
        <v>0</v>
      </c>
      <c r="L8" s="161">
        <f t="shared" ref="L8:L9" si="0">H8</f>
        <v>2000000</v>
      </c>
      <c r="M8" s="162"/>
    </row>
    <row r="9" spans="1:13" ht="52.5" x14ac:dyDescent="0.25">
      <c r="A9" s="182"/>
      <c r="B9" s="183"/>
      <c r="C9" s="183"/>
      <c r="D9" s="183"/>
      <c r="E9" s="183"/>
      <c r="F9" s="184"/>
      <c r="G9" s="98" t="s">
        <v>128</v>
      </c>
      <c r="H9" s="160">
        <v>0</v>
      </c>
      <c r="I9" s="160">
        <v>0</v>
      </c>
      <c r="J9" s="160">
        <v>0</v>
      </c>
      <c r="K9" s="160">
        <v>0</v>
      </c>
      <c r="L9" s="160">
        <f t="shared" si="0"/>
        <v>0</v>
      </c>
      <c r="M9" s="103"/>
    </row>
    <row r="10" spans="1:13" ht="31.5" x14ac:dyDescent="0.25">
      <c r="A10" s="182"/>
      <c r="B10" s="183"/>
      <c r="C10" s="183"/>
      <c r="D10" s="183"/>
      <c r="E10" s="183"/>
      <c r="F10" s="184"/>
      <c r="G10" s="98" t="s">
        <v>129</v>
      </c>
      <c r="H10" s="112"/>
      <c r="I10" s="113">
        <v>0</v>
      </c>
      <c r="J10" s="113">
        <v>0</v>
      </c>
      <c r="K10" s="113">
        <v>0</v>
      </c>
      <c r="L10" s="112"/>
      <c r="M10" s="103"/>
    </row>
    <row r="11" spans="1:13" ht="63" x14ac:dyDescent="0.25">
      <c r="A11" s="182"/>
      <c r="B11" s="183"/>
      <c r="C11" s="183"/>
      <c r="D11" s="183"/>
      <c r="E11" s="183"/>
      <c r="F11" s="184"/>
      <c r="G11" s="5" t="s">
        <v>130</v>
      </c>
      <c r="H11" s="111">
        <f>H8</f>
        <v>2000000</v>
      </c>
      <c r="I11" s="111">
        <v>0</v>
      </c>
      <c r="J11" s="111">
        <v>0</v>
      </c>
      <c r="K11" s="111">
        <v>0</v>
      </c>
      <c r="L11" s="111">
        <f>H11</f>
        <v>2000000</v>
      </c>
      <c r="M11" s="103"/>
    </row>
    <row r="12" spans="1:13" ht="31.5" x14ac:dyDescent="0.25">
      <c r="A12" s="182"/>
      <c r="B12" s="183"/>
      <c r="C12" s="183"/>
      <c r="D12" s="183"/>
      <c r="E12" s="183"/>
      <c r="F12" s="184"/>
      <c r="G12" s="5" t="s">
        <v>131</v>
      </c>
      <c r="H12" s="167"/>
      <c r="I12" s="113">
        <v>0</v>
      </c>
      <c r="J12" s="113">
        <v>0</v>
      </c>
      <c r="K12" s="113">
        <v>0</v>
      </c>
      <c r="L12" s="168"/>
      <c r="M12" s="103"/>
    </row>
    <row r="13" spans="1:13" ht="30.75" customHeight="1" x14ac:dyDescent="0.25">
      <c r="A13" s="245" t="s">
        <v>382</v>
      </c>
      <c r="B13" s="246"/>
      <c r="C13" s="246"/>
      <c r="D13" s="246"/>
      <c r="E13" s="246"/>
      <c r="F13" s="246"/>
      <c r="G13" s="246"/>
      <c r="H13" s="246"/>
      <c r="I13" s="246"/>
      <c r="J13" s="246"/>
      <c r="K13" s="246"/>
      <c r="L13" s="246"/>
      <c r="M13" s="246"/>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57"/>
  <sheetViews>
    <sheetView view="pageBreakPreview" topLeftCell="A139" zoomScaleNormal="100" zoomScaleSheetLayoutView="100" workbookViewId="0">
      <selection activeCell="I31" sqref="I31"/>
    </sheetView>
  </sheetViews>
  <sheetFormatPr defaultRowHeight="15" x14ac:dyDescent="0.25"/>
  <cols>
    <col min="1" max="1" width="5.140625" style="75" customWidth="1"/>
    <col min="2" max="4" width="9.140625" style="75"/>
    <col min="5" max="5" width="15.140625" style="75" customWidth="1"/>
    <col min="6" max="6" width="7.28515625" style="75" hidden="1" customWidth="1"/>
    <col min="7" max="7" width="10.5703125" style="75" customWidth="1"/>
    <col min="8" max="8" width="17" style="75" customWidth="1"/>
    <col min="9" max="9" width="13.42578125" style="75" customWidth="1"/>
    <col min="10" max="10" width="7.42578125" style="75" customWidth="1"/>
    <col min="11" max="12" width="9.140625" style="75"/>
    <col min="13" max="13" width="16.28515625" style="75" customWidth="1"/>
    <col min="14" max="14" width="0.5703125" customWidth="1"/>
    <col min="19" max="19" width="14.42578125" bestFit="1" customWidth="1"/>
  </cols>
  <sheetData>
    <row r="2" spans="1:19" ht="53.25" customHeight="1" x14ac:dyDescent="0.25">
      <c r="K2" s="178" t="s">
        <v>378</v>
      </c>
      <c r="L2" s="178"/>
      <c r="M2" s="178"/>
    </row>
    <row r="3" spans="1:19" x14ac:dyDescent="0.25">
      <c r="A3" s="311" t="s">
        <v>111</v>
      </c>
      <c r="B3" s="311"/>
      <c r="C3" s="311"/>
      <c r="D3" s="311"/>
      <c r="E3" s="311"/>
      <c r="F3" s="311"/>
      <c r="G3" s="311"/>
      <c r="H3" s="311"/>
      <c r="I3" s="311"/>
      <c r="J3" s="311"/>
      <c r="K3" s="311"/>
      <c r="L3" s="311"/>
      <c r="M3" s="311"/>
      <c r="N3" s="311"/>
    </row>
    <row r="4" spans="1:19" ht="45" x14ac:dyDescent="0.25">
      <c r="A4" s="29" t="s">
        <v>112</v>
      </c>
      <c r="B4" s="312" t="s">
        <v>113</v>
      </c>
      <c r="C4" s="312"/>
      <c r="D4" s="312"/>
      <c r="E4" s="312"/>
      <c r="F4" s="312"/>
      <c r="G4" s="30" t="s">
        <v>114</v>
      </c>
      <c r="H4" s="30" t="s">
        <v>115</v>
      </c>
      <c r="I4" s="30" t="s">
        <v>2</v>
      </c>
      <c r="J4" s="30" t="s">
        <v>3</v>
      </c>
      <c r="K4" s="30" t="s">
        <v>4</v>
      </c>
      <c r="L4" s="30" t="s">
        <v>126</v>
      </c>
      <c r="M4" s="30" t="s">
        <v>116</v>
      </c>
    </row>
    <row r="5" spans="1:19" ht="15.75" x14ac:dyDescent="0.25">
      <c r="A5" s="31">
        <v>1</v>
      </c>
      <c r="B5" s="313">
        <v>2</v>
      </c>
      <c r="C5" s="313"/>
      <c r="D5" s="313"/>
      <c r="E5" s="313"/>
      <c r="F5" s="313"/>
      <c r="G5" s="32">
        <v>3</v>
      </c>
      <c r="H5" s="31">
        <v>4</v>
      </c>
      <c r="I5" s="32">
        <v>5</v>
      </c>
      <c r="J5" s="32">
        <v>6</v>
      </c>
      <c r="K5" s="32">
        <v>9</v>
      </c>
      <c r="L5" s="32">
        <v>10</v>
      </c>
      <c r="M5" s="32">
        <v>11</v>
      </c>
    </row>
    <row r="6" spans="1:19" ht="15.75" x14ac:dyDescent="0.25">
      <c r="A6" s="294" t="s">
        <v>117</v>
      </c>
      <c r="B6" s="295"/>
      <c r="C6" s="295"/>
      <c r="D6" s="295"/>
      <c r="E6" s="295"/>
      <c r="F6" s="295"/>
      <c r="G6" s="295"/>
      <c r="H6" s="295"/>
      <c r="I6" s="295"/>
      <c r="J6" s="295"/>
      <c r="K6" s="295"/>
      <c r="L6" s="295"/>
      <c r="M6" s="296"/>
    </row>
    <row r="7" spans="1:19" ht="15.75" customHeight="1" x14ac:dyDescent="0.25">
      <c r="A7" s="38" t="s">
        <v>23</v>
      </c>
      <c r="B7" s="314" t="s">
        <v>157</v>
      </c>
      <c r="C7" s="314"/>
      <c r="D7" s="314"/>
      <c r="E7" s="314"/>
      <c r="F7" s="59"/>
      <c r="G7" s="38" t="s">
        <v>119</v>
      </c>
      <c r="H7" s="38">
        <v>1</v>
      </c>
      <c r="I7" s="38">
        <v>1</v>
      </c>
      <c r="J7" s="38"/>
      <c r="K7" s="38"/>
      <c r="L7" s="38"/>
      <c r="M7" s="38"/>
    </row>
    <row r="8" spans="1:19" ht="28.5" customHeight="1" x14ac:dyDescent="0.25">
      <c r="A8" s="38" t="s">
        <v>170</v>
      </c>
      <c r="B8" s="310" t="s">
        <v>223</v>
      </c>
      <c r="C8" s="310"/>
      <c r="D8" s="310"/>
      <c r="E8" s="310"/>
      <c r="F8" s="59"/>
      <c r="G8" s="38" t="s">
        <v>164</v>
      </c>
      <c r="H8" s="138">
        <v>316080</v>
      </c>
      <c r="I8" s="138">
        <v>316080</v>
      </c>
      <c r="J8" s="38"/>
      <c r="K8" s="38"/>
      <c r="L8" s="38"/>
      <c r="M8" s="38"/>
    </row>
    <row r="9" spans="1:19" ht="15.75" customHeight="1" x14ac:dyDescent="0.25">
      <c r="A9" s="38" t="s">
        <v>170</v>
      </c>
      <c r="B9" s="310" t="s">
        <v>224</v>
      </c>
      <c r="C9" s="310"/>
      <c r="D9" s="310"/>
      <c r="E9" s="310"/>
      <c r="F9" s="59"/>
      <c r="G9" s="38" t="s">
        <v>119</v>
      </c>
      <c r="H9" s="72">
        <v>12</v>
      </c>
      <c r="I9" s="72">
        <v>12</v>
      </c>
      <c r="J9" s="38"/>
      <c r="K9" s="38"/>
      <c r="L9" s="38"/>
      <c r="M9" s="38"/>
    </row>
    <row r="10" spans="1:19" ht="15.75" customHeight="1" x14ac:dyDescent="0.25">
      <c r="A10" s="38" t="s">
        <v>170</v>
      </c>
      <c r="B10" s="310" t="s">
        <v>226</v>
      </c>
      <c r="C10" s="310"/>
      <c r="D10" s="310"/>
      <c r="E10" s="310"/>
      <c r="F10" s="59"/>
      <c r="G10" s="38" t="s">
        <v>119</v>
      </c>
      <c r="H10" s="72">
        <v>17</v>
      </c>
      <c r="I10" s="72">
        <v>17</v>
      </c>
      <c r="J10" s="38"/>
      <c r="K10" s="38"/>
      <c r="L10" s="38"/>
      <c r="M10" s="38"/>
      <c r="S10" s="139"/>
    </row>
    <row r="11" spans="1:19" ht="15.75" customHeight="1" x14ac:dyDescent="0.25">
      <c r="A11" s="38" t="s">
        <v>170</v>
      </c>
      <c r="B11" s="310" t="s">
        <v>225</v>
      </c>
      <c r="C11" s="310"/>
      <c r="D11" s="310"/>
      <c r="E11" s="310"/>
      <c r="F11" s="59"/>
      <c r="G11" s="38" t="s">
        <v>119</v>
      </c>
      <c r="H11" s="72">
        <v>0</v>
      </c>
      <c r="I11" s="72">
        <v>0</v>
      </c>
      <c r="J11" s="38"/>
      <c r="K11" s="38"/>
      <c r="L11" s="38"/>
      <c r="M11" s="38"/>
    </row>
    <row r="12" spans="1:19" ht="15.75" customHeight="1" x14ac:dyDescent="0.25">
      <c r="A12" s="38" t="s">
        <v>170</v>
      </c>
      <c r="B12" s="310" t="s">
        <v>182</v>
      </c>
      <c r="C12" s="310"/>
      <c r="D12" s="310"/>
      <c r="E12" s="310"/>
      <c r="F12" s="59"/>
      <c r="G12" s="38" t="s">
        <v>119</v>
      </c>
      <c r="H12" s="72">
        <v>15</v>
      </c>
      <c r="I12" s="72">
        <v>15</v>
      </c>
      <c r="J12" s="38"/>
      <c r="K12" s="38"/>
      <c r="L12" s="38"/>
      <c r="M12" s="38"/>
    </row>
    <row r="13" spans="1:19" ht="15.75" customHeight="1" x14ac:dyDescent="0.25">
      <c r="A13" s="38" t="s">
        <v>170</v>
      </c>
      <c r="B13" s="310" t="s">
        <v>237</v>
      </c>
      <c r="C13" s="310"/>
      <c r="D13" s="310"/>
      <c r="E13" s="310"/>
      <c r="F13" s="59"/>
      <c r="G13" s="38" t="s">
        <v>119</v>
      </c>
      <c r="H13" s="72">
        <v>2</v>
      </c>
      <c r="I13" s="72">
        <v>2</v>
      </c>
      <c r="J13" s="38"/>
      <c r="K13" s="38"/>
      <c r="L13" s="38"/>
      <c r="M13" s="38"/>
    </row>
    <row r="14" spans="1:19" ht="15.75" customHeight="1" x14ac:dyDescent="0.25">
      <c r="A14" s="38" t="s">
        <v>24</v>
      </c>
      <c r="B14" s="314" t="s">
        <v>158</v>
      </c>
      <c r="C14" s="314"/>
      <c r="D14" s="314"/>
      <c r="E14" s="314"/>
      <c r="F14" s="59"/>
      <c r="G14" s="38"/>
      <c r="H14" s="38"/>
      <c r="I14" s="38"/>
      <c r="J14" s="38"/>
      <c r="K14" s="38"/>
      <c r="L14" s="38"/>
      <c r="M14" s="38"/>
    </row>
    <row r="15" spans="1:19" ht="23.25" customHeight="1" x14ac:dyDescent="0.25">
      <c r="A15" s="38" t="s">
        <v>170</v>
      </c>
      <c r="B15" s="271" t="s">
        <v>178</v>
      </c>
      <c r="C15" s="272"/>
      <c r="D15" s="272"/>
      <c r="E15" s="279"/>
      <c r="F15" s="59"/>
      <c r="G15" s="38" t="s">
        <v>119</v>
      </c>
      <c r="H15" s="138">
        <f>I15</f>
        <v>6059038</v>
      </c>
      <c r="I15" s="138">
        <v>6059038</v>
      </c>
      <c r="J15" s="38"/>
      <c r="K15" s="38"/>
      <c r="L15" s="38"/>
      <c r="M15" s="38"/>
    </row>
    <row r="16" spans="1:19" ht="23.25" customHeight="1" x14ac:dyDescent="0.25">
      <c r="A16" s="38" t="s">
        <v>170</v>
      </c>
      <c r="B16" s="271" t="s">
        <v>305</v>
      </c>
      <c r="C16" s="272"/>
      <c r="D16" s="272"/>
      <c r="E16" s="279"/>
      <c r="F16" s="59"/>
      <c r="G16" s="38" t="s">
        <v>164</v>
      </c>
      <c r="H16" s="131">
        <f>I16</f>
        <v>3046611</v>
      </c>
      <c r="I16" s="131">
        <f>2978111+68500</f>
        <v>3046611</v>
      </c>
      <c r="J16" s="38"/>
      <c r="K16" s="38"/>
      <c r="L16" s="38"/>
      <c r="M16" s="38"/>
    </row>
    <row r="17" spans="1:13" ht="23.25" customHeight="1" x14ac:dyDescent="0.25">
      <c r="A17" s="38" t="s">
        <v>170</v>
      </c>
      <c r="B17" s="271" t="s">
        <v>184</v>
      </c>
      <c r="C17" s="272"/>
      <c r="D17" s="272"/>
      <c r="E17" s="279"/>
      <c r="F17" s="59"/>
      <c r="G17" s="38" t="s">
        <v>164</v>
      </c>
      <c r="H17" s="132">
        <v>300000</v>
      </c>
      <c r="I17" s="132">
        <v>300000</v>
      </c>
      <c r="J17" s="38"/>
      <c r="K17" s="38"/>
      <c r="L17" s="38"/>
      <c r="M17" s="38"/>
    </row>
    <row r="18" spans="1:13" ht="17.25" customHeight="1" x14ac:dyDescent="0.25">
      <c r="A18" s="38" t="s">
        <v>170</v>
      </c>
      <c r="B18" s="271" t="s">
        <v>179</v>
      </c>
      <c r="C18" s="272"/>
      <c r="D18" s="272"/>
      <c r="E18" s="279"/>
      <c r="F18" s="59"/>
      <c r="G18" s="38" t="s">
        <v>119</v>
      </c>
      <c r="H18" s="72">
        <v>5</v>
      </c>
      <c r="I18" s="72">
        <v>5</v>
      </c>
      <c r="J18" s="38"/>
      <c r="K18" s="38"/>
      <c r="L18" s="38"/>
      <c r="M18" s="38"/>
    </row>
    <row r="19" spans="1:13" ht="17.25" customHeight="1" x14ac:dyDescent="0.25">
      <c r="A19" s="38" t="s">
        <v>170</v>
      </c>
      <c r="B19" s="271" t="s">
        <v>180</v>
      </c>
      <c r="C19" s="272"/>
      <c r="D19" s="272"/>
      <c r="E19" s="279"/>
      <c r="F19" s="59"/>
      <c r="G19" s="144" t="s">
        <v>119</v>
      </c>
      <c r="H19" s="142">
        <v>112</v>
      </c>
      <c r="I19" s="142">
        <v>112</v>
      </c>
      <c r="J19" s="38"/>
      <c r="K19" s="38"/>
      <c r="L19" s="38"/>
      <c r="M19" s="38"/>
    </row>
    <row r="20" spans="1:13" ht="17.25" customHeight="1" x14ac:dyDescent="0.25">
      <c r="A20" s="38" t="s">
        <v>170</v>
      </c>
      <c r="B20" s="271" t="s">
        <v>181</v>
      </c>
      <c r="C20" s="272"/>
      <c r="D20" s="272"/>
      <c r="E20" s="279"/>
      <c r="F20" s="59"/>
      <c r="G20" s="144" t="s">
        <v>119</v>
      </c>
      <c r="H20" s="142">
        <v>23</v>
      </c>
      <c r="I20" s="142">
        <v>23</v>
      </c>
      <c r="J20" s="38"/>
      <c r="K20" s="38"/>
      <c r="L20" s="38"/>
      <c r="M20" s="38"/>
    </row>
    <row r="21" spans="1:13" ht="32.25" customHeight="1" x14ac:dyDescent="0.25">
      <c r="A21" s="38" t="s">
        <v>170</v>
      </c>
      <c r="B21" s="271" t="s">
        <v>306</v>
      </c>
      <c r="C21" s="272"/>
      <c r="D21" s="272"/>
      <c r="E21" s="279"/>
      <c r="F21" s="59"/>
      <c r="G21" s="38" t="s">
        <v>119</v>
      </c>
      <c r="H21" s="72">
        <v>92</v>
      </c>
      <c r="I21" s="72">
        <v>92</v>
      </c>
      <c r="J21" s="38"/>
      <c r="K21" s="38"/>
      <c r="L21" s="38"/>
      <c r="M21" s="38"/>
    </row>
    <row r="22" spans="1:13" ht="17.25" customHeight="1" x14ac:dyDescent="0.25">
      <c r="A22" s="38" t="s">
        <v>170</v>
      </c>
      <c r="B22" s="271" t="s">
        <v>182</v>
      </c>
      <c r="C22" s="272"/>
      <c r="D22" s="272"/>
      <c r="E22" s="279"/>
      <c r="F22" s="59"/>
      <c r="G22" s="38" t="s">
        <v>119</v>
      </c>
      <c r="H22" s="72">
        <v>50</v>
      </c>
      <c r="I22" s="72">
        <v>50</v>
      </c>
      <c r="J22" s="38"/>
      <c r="K22" s="38"/>
      <c r="L22" s="38"/>
      <c r="M22" s="38"/>
    </row>
    <row r="23" spans="1:13" ht="17.25" customHeight="1" x14ac:dyDescent="0.25">
      <c r="A23" s="38" t="s">
        <v>170</v>
      </c>
      <c r="B23" s="271" t="s">
        <v>183</v>
      </c>
      <c r="C23" s="272"/>
      <c r="D23" s="272"/>
      <c r="E23" s="279"/>
      <c r="F23" s="59"/>
      <c r="G23" s="38" t="s">
        <v>119</v>
      </c>
      <c r="H23" s="72">
        <f>I23</f>
        <v>40.98</v>
      </c>
      <c r="I23" s="72">
        <v>40.98</v>
      </c>
      <c r="J23" s="38"/>
      <c r="K23" s="38"/>
      <c r="L23" s="38"/>
      <c r="M23" s="38"/>
    </row>
    <row r="24" spans="1:13" ht="37.5" customHeight="1" x14ac:dyDescent="0.25">
      <c r="A24" s="38" t="s">
        <v>170</v>
      </c>
      <c r="B24" s="271" t="s">
        <v>307</v>
      </c>
      <c r="C24" s="272"/>
      <c r="D24" s="272"/>
      <c r="E24" s="279"/>
      <c r="F24" s="59"/>
      <c r="G24" s="38" t="s">
        <v>119</v>
      </c>
      <c r="H24" s="72">
        <f>I24</f>
        <v>269.86</v>
      </c>
      <c r="I24" s="72">
        <v>269.86</v>
      </c>
      <c r="J24" s="38"/>
      <c r="K24" s="38"/>
      <c r="L24" s="38"/>
      <c r="M24" s="38"/>
    </row>
    <row r="25" spans="1:13" ht="17.25" customHeight="1" x14ac:dyDescent="0.25">
      <c r="A25" s="38" t="s">
        <v>170</v>
      </c>
      <c r="B25" s="271" t="s">
        <v>308</v>
      </c>
      <c r="C25" s="272"/>
      <c r="D25" s="272"/>
      <c r="E25" s="279"/>
      <c r="F25" s="59"/>
      <c r="G25" s="38" t="s">
        <v>119</v>
      </c>
      <c r="H25" s="72">
        <v>5</v>
      </c>
      <c r="I25" s="72">
        <v>5</v>
      </c>
      <c r="J25" s="38"/>
      <c r="K25" s="38"/>
      <c r="L25" s="38"/>
      <c r="M25" s="38"/>
    </row>
    <row r="26" spans="1:13" ht="17.25" customHeight="1" x14ac:dyDescent="0.25">
      <c r="A26" s="38" t="s">
        <v>170</v>
      </c>
      <c r="B26" s="271" t="s">
        <v>309</v>
      </c>
      <c r="C26" s="272"/>
      <c r="D26" s="272"/>
      <c r="E26" s="279"/>
      <c r="F26" s="59"/>
      <c r="G26" s="38" t="s">
        <v>119</v>
      </c>
      <c r="H26" s="72">
        <f>I26</f>
        <v>6.5</v>
      </c>
      <c r="I26" s="72">
        <v>6.5</v>
      </c>
      <c r="J26" s="38"/>
      <c r="K26" s="38"/>
      <c r="L26" s="38"/>
      <c r="M26" s="38"/>
    </row>
    <row r="27" spans="1:13" ht="17.25" customHeight="1" x14ac:dyDescent="0.25">
      <c r="A27" s="38" t="s">
        <v>170</v>
      </c>
      <c r="B27" s="271" t="s">
        <v>310</v>
      </c>
      <c r="C27" s="272"/>
      <c r="D27" s="272"/>
      <c r="E27" s="279"/>
      <c r="F27" s="59"/>
      <c r="G27" s="38" t="s">
        <v>119</v>
      </c>
      <c r="H27" s="72">
        <f>I27</f>
        <v>33.5</v>
      </c>
      <c r="I27" s="72">
        <v>33.5</v>
      </c>
      <c r="J27" s="38"/>
      <c r="K27" s="38"/>
      <c r="L27" s="38"/>
      <c r="M27" s="38"/>
    </row>
    <row r="28" spans="1:13" ht="17.25" customHeight="1" x14ac:dyDescent="0.25">
      <c r="A28" s="38" t="s">
        <v>170</v>
      </c>
      <c r="B28" s="271" t="s">
        <v>311</v>
      </c>
      <c r="C28" s="272"/>
      <c r="D28" s="272"/>
      <c r="E28" s="279"/>
      <c r="F28" s="59"/>
      <c r="G28" s="38" t="s">
        <v>119</v>
      </c>
      <c r="H28" s="72">
        <f>I28</f>
        <v>224.86</v>
      </c>
      <c r="I28" s="72">
        <v>224.86</v>
      </c>
      <c r="J28" s="38"/>
      <c r="K28" s="38"/>
      <c r="L28" s="38"/>
      <c r="M28" s="38"/>
    </row>
    <row r="29" spans="1:13" ht="15.75" customHeight="1" x14ac:dyDescent="0.25">
      <c r="A29" s="38" t="s">
        <v>27</v>
      </c>
      <c r="B29" s="314" t="s">
        <v>303</v>
      </c>
      <c r="C29" s="314"/>
      <c r="D29" s="314"/>
      <c r="E29" s="314"/>
      <c r="F29" s="59"/>
      <c r="G29" s="38"/>
      <c r="H29" s="38"/>
      <c r="I29" s="38"/>
      <c r="J29" s="38"/>
      <c r="K29" s="38"/>
      <c r="L29" s="38"/>
      <c r="M29" s="38"/>
    </row>
    <row r="30" spans="1:13" ht="29.25" customHeight="1" x14ac:dyDescent="0.25">
      <c r="A30" s="62" t="s">
        <v>170</v>
      </c>
      <c r="B30" s="271" t="s">
        <v>160</v>
      </c>
      <c r="C30" s="272"/>
      <c r="D30" s="272"/>
      <c r="E30" s="279"/>
      <c r="F30" s="59"/>
      <c r="G30" s="38" t="s">
        <v>164</v>
      </c>
      <c r="H30" s="138">
        <f>I30</f>
        <v>2708368</v>
      </c>
      <c r="I30" s="138">
        <v>2708368</v>
      </c>
      <c r="J30" s="38"/>
      <c r="K30" s="38"/>
      <c r="L30" s="38"/>
      <c r="M30" s="38"/>
    </row>
    <row r="31" spans="1:13" ht="29.25" customHeight="1" x14ac:dyDescent="0.25">
      <c r="A31" s="62"/>
      <c r="B31" s="271" t="s">
        <v>305</v>
      </c>
      <c r="C31" s="272"/>
      <c r="D31" s="272"/>
      <c r="E31" s="279"/>
      <c r="F31" s="59"/>
      <c r="G31" s="38" t="s">
        <v>164</v>
      </c>
      <c r="H31" s="131">
        <f>I31</f>
        <v>463600</v>
      </c>
      <c r="I31" s="131">
        <f>437600+26000</f>
        <v>463600</v>
      </c>
      <c r="J31" s="38"/>
      <c r="K31" s="38"/>
      <c r="L31" s="38"/>
      <c r="M31" s="38"/>
    </row>
    <row r="32" spans="1:13" ht="23.25" customHeight="1" x14ac:dyDescent="0.25">
      <c r="A32" s="38" t="s">
        <v>170</v>
      </c>
      <c r="B32" s="271" t="s">
        <v>207</v>
      </c>
      <c r="C32" s="272"/>
      <c r="D32" s="272"/>
      <c r="E32" s="279"/>
      <c r="F32" s="59"/>
      <c r="G32" s="38" t="s">
        <v>165</v>
      </c>
      <c r="H32" s="72">
        <v>5</v>
      </c>
      <c r="I32" s="72">
        <v>5</v>
      </c>
      <c r="J32" s="38"/>
      <c r="K32" s="38"/>
      <c r="L32" s="38"/>
      <c r="M32" s="38"/>
    </row>
    <row r="33" spans="1:13" ht="21" customHeight="1" x14ac:dyDescent="0.25">
      <c r="A33" s="38" t="s">
        <v>170</v>
      </c>
      <c r="B33" s="271" t="s">
        <v>161</v>
      </c>
      <c r="C33" s="272"/>
      <c r="D33" s="272"/>
      <c r="E33" s="279"/>
      <c r="F33" s="59"/>
      <c r="G33" s="38" t="s">
        <v>165</v>
      </c>
      <c r="H33" s="169">
        <f>I33</f>
        <v>26</v>
      </c>
      <c r="I33" s="169">
        <v>26</v>
      </c>
      <c r="J33" s="38"/>
      <c r="K33" s="38"/>
      <c r="L33" s="38"/>
      <c r="M33" s="38"/>
    </row>
    <row r="34" spans="1:13" ht="29.25" customHeight="1" x14ac:dyDescent="0.25">
      <c r="A34" s="38" t="s">
        <v>170</v>
      </c>
      <c r="B34" s="271" t="s">
        <v>162</v>
      </c>
      <c r="C34" s="272"/>
      <c r="D34" s="272"/>
      <c r="E34" s="279"/>
      <c r="F34" s="59"/>
      <c r="G34" s="38" t="s">
        <v>119</v>
      </c>
      <c r="H34" s="72">
        <f>I34</f>
        <v>178.96</v>
      </c>
      <c r="I34" s="72">
        <v>178.96</v>
      </c>
      <c r="J34" s="38"/>
      <c r="K34" s="38"/>
      <c r="L34" s="38"/>
      <c r="M34" s="38"/>
    </row>
    <row r="35" spans="1:13" ht="29.25" customHeight="1" x14ac:dyDescent="0.25">
      <c r="A35" s="38" t="s">
        <v>170</v>
      </c>
      <c r="B35" s="271" t="s">
        <v>163</v>
      </c>
      <c r="C35" s="272"/>
      <c r="D35" s="272"/>
      <c r="E35" s="279"/>
      <c r="F35" s="59"/>
      <c r="G35" s="38" t="s">
        <v>119</v>
      </c>
      <c r="H35" s="72">
        <f>I35</f>
        <v>76.010000000000005</v>
      </c>
      <c r="I35" s="72">
        <v>76.010000000000005</v>
      </c>
      <c r="J35" s="38"/>
      <c r="K35" s="38"/>
      <c r="L35" s="38"/>
      <c r="M35" s="38"/>
    </row>
    <row r="36" spans="1:13" ht="29.25" customHeight="1" x14ac:dyDescent="0.25">
      <c r="A36" s="38" t="s">
        <v>170</v>
      </c>
      <c r="B36" s="271" t="s">
        <v>302</v>
      </c>
      <c r="C36" s="272"/>
      <c r="D36" s="272"/>
      <c r="E36" s="279"/>
      <c r="F36" s="59"/>
      <c r="G36" s="38" t="s">
        <v>119</v>
      </c>
      <c r="H36" s="72">
        <f>I36</f>
        <v>102.95</v>
      </c>
      <c r="I36" s="72">
        <v>102.95</v>
      </c>
      <c r="J36" s="38"/>
      <c r="K36" s="38"/>
      <c r="L36" s="38"/>
      <c r="M36" s="38"/>
    </row>
    <row r="37" spans="1:13" x14ac:dyDescent="0.25">
      <c r="A37" s="38" t="s">
        <v>29</v>
      </c>
      <c r="B37" s="314" t="s">
        <v>159</v>
      </c>
      <c r="C37" s="314"/>
      <c r="D37" s="314"/>
      <c r="E37" s="314"/>
      <c r="F37" s="59"/>
      <c r="G37" s="38" t="s">
        <v>119</v>
      </c>
      <c r="H37" s="72">
        <v>1</v>
      </c>
      <c r="I37" s="72">
        <v>1</v>
      </c>
      <c r="J37" s="38"/>
      <c r="K37" s="38"/>
      <c r="L37" s="38"/>
      <c r="M37" s="38"/>
    </row>
    <row r="38" spans="1:13" ht="27" customHeight="1" x14ac:dyDescent="0.25">
      <c r="A38" s="38"/>
      <c r="B38" s="304" t="s">
        <v>212</v>
      </c>
      <c r="C38" s="305"/>
      <c r="D38" s="305"/>
      <c r="E38" s="305"/>
      <c r="G38" s="133" t="s">
        <v>164</v>
      </c>
      <c r="H38" s="134">
        <v>551200</v>
      </c>
      <c r="I38" s="140">
        <v>551200</v>
      </c>
      <c r="J38" s="38"/>
      <c r="K38" s="38"/>
      <c r="L38" s="38"/>
      <c r="M38" s="38"/>
    </row>
    <row r="39" spans="1:13" ht="20.25" customHeight="1" x14ac:dyDescent="0.25">
      <c r="A39" s="60" t="s">
        <v>170</v>
      </c>
      <c r="B39" s="276" t="s">
        <v>208</v>
      </c>
      <c r="C39" s="277"/>
      <c r="D39" s="277"/>
      <c r="E39" s="277"/>
      <c r="G39" s="38" t="s">
        <v>119</v>
      </c>
      <c r="H39" s="65">
        <v>2</v>
      </c>
      <c r="I39" s="65">
        <v>2</v>
      </c>
      <c r="J39" s="33"/>
      <c r="K39" s="33"/>
      <c r="L39" s="33"/>
      <c r="M39" s="61"/>
    </row>
    <row r="40" spans="1:13" ht="20.25" customHeight="1" x14ac:dyDescent="0.25">
      <c r="A40" s="60" t="s">
        <v>170</v>
      </c>
      <c r="B40" s="276" t="s">
        <v>209</v>
      </c>
      <c r="C40" s="277"/>
      <c r="D40" s="277"/>
      <c r="E40" s="277"/>
      <c r="F40" s="63"/>
      <c r="G40" s="38" t="s">
        <v>119</v>
      </c>
      <c r="H40" s="65">
        <v>8</v>
      </c>
      <c r="I40" s="65">
        <v>8</v>
      </c>
      <c r="J40" s="33"/>
      <c r="K40" s="33"/>
      <c r="L40" s="33"/>
      <c r="M40" s="61"/>
    </row>
    <row r="41" spans="1:13" ht="20.25" customHeight="1" x14ac:dyDescent="0.25">
      <c r="A41" s="60" t="s">
        <v>170</v>
      </c>
      <c r="B41" s="276" t="s">
        <v>210</v>
      </c>
      <c r="C41" s="277"/>
      <c r="D41" s="277"/>
      <c r="E41" s="277"/>
      <c r="F41" s="63"/>
      <c r="G41" s="38" t="s">
        <v>119</v>
      </c>
      <c r="H41" s="65">
        <v>13.7</v>
      </c>
      <c r="I41" s="65">
        <v>13.7</v>
      </c>
      <c r="J41" s="33"/>
      <c r="K41" s="33"/>
      <c r="L41" s="33"/>
      <c r="M41" s="61"/>
    </row>
    <row r="42" spans="1:13" ht="20.25" customHeight="1" x14ac:dyDescent="0.25">
      <c r="A42" s="60" t="s">
        <v>170</v>
      </c>
      <c r="B42" s="276" t="s">
        <v>211</v>
      </c>
      <c r="C42" s="277"/>
      <c r="D42" s="277"/>
      <c r="E42" s="277"/>
      <c r="F42" s="63"/>
      <c r="G42" s="38" t="s">
        <v>119</v>
      </c>
      <c r="H42" s="65">
        <v>11.45</v>
      </c>
      <c r="I42" s="65">
        <v>11.45</v>
      </c>
      <c r="J42" s="33"/>
      <c r="K42" s="33"/>
      <c r="L42" s="33"/>
      <c r="M42" s="61"/>
    </row>
    <row r="43" spans="1:13" ht="26.25" customHeight="1" x14ac:dyDescent="0.25">
      <c r="A43" s="60" t="s">
        <v>31</v>
      </c>
      <c r="B43" s="250" t="s">
        <v>260</v>
      </c>
      <c r="C43" s="251"/>
      <c r="D43" s="251"/>
      <c r="E43" s="252"/>
      <c r="F43" s="73"/>
      <c r="G43" s="60"/>
      <c r="H43" s="42"/>
      <c r="I43" s="108"/>
      <c r="J43" s="33"/>
      <c r="K43" s="33"/>
      <c r="L43" s="33"/>
      <c r="M43" s="61"/>
    </row>
    <row r="44" spans="1:13" ht="26.25" customHeight="1" x14ac:dyDescent="0.25">
      <c r="A44" s="60" t="s">
        <v>170</v>
      </c>
      <c r="B44" s="283" t="s">
        <v>261</v>
      </c>
      <c r="C44" s="284"/>
      <c r="D44" s="284"/>
      <c r="E44" s="285"/>
      <c r="F44" s="73"/>
      <c r="G44" s="133" t="s">
        <v>164</v>
      </c>
      <c r="H44" s="42">
        <v>17957294</v>
      </c>
      <c r="I44" s="135">
        <v>17957294</v>
      </c>
      <c r="J44" s="33"/>
      <c r="K44" s="33"/>
      <c r="L44" s="33"/>
      <c r="M44" s="61"/>
    </row>
    <row r="45" spans="1:13" ht="26.25" customHeight="1" x14ac:dyDescent="0.25">
      <c r="A45" s="60" t="s">
        <v>170</v>
      </c>
      <c r="B45" s="283" t="s">
        <v>262</v>
      </c>
      <c r="C45" s="284"/>
      <c r="D45" s="284"/>
      <c r="E45" s="285"/>
      <c r="F45" s="73"/>
      <c r="G45" s="133" t="s">
        <v>164</v>
      </c>
      <c r="H45" s="136">
        <f>I45</f>
        <v>9460560</v>
      </c>
      <c r="I45" s="137">
        <v>9460560</v>
      </c>
      <c r="J45" s="33"/>
      <c r="K45" s="33"/>
      <c r="L45" s="33"/>
      <c r="M45" s="61"/>
    </row>
    <row r="46" spans="1:13" ht="26.25" customHeight="1" x14ac:dyDescent="0.25">
      <c r="A46" s="60" t="s">
        <v>170</v>
      </c>
      <c r="B46" s="283" t="s">
        <v>263</v>
      </c>
      <c r="C46" s="284"/>
      <c r="D46" s="284"/>
      <c r="E46" s="285"/>
      <c r="F46" s="73"/>
      <c r="G46" s="133" t="s">
        <v>164</v>
      </c>
      <c r="H46" s="136">
        <f>I46</f>
        <v>6717634</v>
      </c>
      <c r="I46" s="137">
        <v>6717634</v>
      </c>
      <c r="J46" s="33"/>
      <c r="K46" s="33"/>
      <c r="L46" s="33"/>
      <c r="M46" s="61"/>
    </row>
    <row r="47" spans="1:13" ht="26.25" customHeight="1" x14ac:dyDescent="0.25">
      <c r="A47" s="60" t="s">
        <v>32</v>
      </c>
      <c r="B47" s="250" t="s">
        <v>298</v>
      </c>
      <c r="C47" s="251"/>
      <c r="D47" s="251"/>
      <c r="E47" s="252"/>
      <c r="F47" s="73"/>
      <c r="G47" s="60"/>
      <c r="H47" s="136"/>
      <c r="I47" s="137"/>
      <c r="J47" s="33"/>
      <c r="K47" s="33"/>
      <c r="L47" s="33"/>
      <c r="M47" s="61"/>
    </row>
    <row r="48" spans="1:13" ht="26.25" customHeight="1" x14ac:dyDescent="0.25">
      <c r="A48" s="60" t="s">
        <v>170</v>
      </c>
      <c r="B48" s="283" t="s">
        <v>160</v>
      </c>
      <c r="C48" s="284"/>
      <c r="D48" s="284"/>
      <c r="E48" s="285"/>
      <c r="F48" s="73"/>
      <c r="G48" s="133" t="s">
        <v>164</v>
      </c>
      <c r="H48" s="42">
        <f>I48</f>
        <v>222921</v>
      </c>
      <c r="I48" s="135">
        <v>222921</v>
      </c>
      <c r="J48" s="33"/>
      <c r="K48" s="33"/>
      <c r="L48" s="33"/>
      <c r="M48" s="61"/>
    </row>
    <row r="49" spans="1:13" ht="26.25" customHeight="1" x14ac:dyDescent="0.25">
      <c r="A49" s="60"/>
      <c r="B49" s="283" t="s">
        <v>304</v>
      </c>
      <c r="C49" s="284"/>
      <c r="D49" s="284"/>
      <c r="E49" s="285"/>
      <c r="F49" s="73"/>
      <c r="G49" s="133" t="s">
        <v>164</v>
      </c>
      <c r="H49" s="136">
        <f>I49</f>
        <v>60000</v>
      </c>
      <c r="I49" s="137">
        <v>60000</v>
      </c>
      <c r="J49" s="33"/>
      <c r="K49" s="33"/>
      <c r="L49" s="33"/>
      <c r="M49" s="61"/>
    </row>
    <row r="50" spans="1:13" ht="26.25" customHeight="1" x14ac:dyDescent="0.25">
      <c r="A50" s="60" t="s">
        <v>170</v>
      </c>
      <c r="B50" s="283" t="s">
        <v>161</v>
      </c>
      <c r="C50" s="284"/>
      <c r="D50" s="284"/>
      <c r="E50" s="285"/>
      <c r="F50" s="73"/>
      <c r="G50" s="60" t="s">
        <v>301</v>
      </c>
      <c r="H50" s="143">
        <v>4</v>
      </c>
      <c r="I50" s="137">
        <v>4</v>
      </c>
      <c r="J50" s="33"/>
      <c r="K50" s="33"/>
      <c r="L50" s="33"/>
      <c r="M50" s="61"/>
    </row>
    <row r="51" spans="1:13" ht="26.25" customHeight="1" x14ac:dyDescent="0.25">
      <c r="A51" s="60" t="s">
        <v>170</v>
      </c>
      <c r="B51" s="271" t="s">
        <v>162</v>
      </c>
      <c r="C51" s="272"/>
      <c r="D51" s="272"/>
      <c r="E51" s="279"/>
      <c r="F51" s="73"/>
      <c r="G51" s="60" t="s">
        <v>119</v>
      </c>
      <c r="H51" s="136">
        <f>I51</f>
        <v>34.51</v>
      </c>
      <c r="I51" s="137">
        <v>34.51</v>
      </c>
      <c r="J51" s="33"/>
      <c r="K51" s="33"/>
      <c r="L51" s="33"/>
      <c r="M51" s="61"/>
    </row>
    <row r="52" spans="1:13" ht="26.25" customHeight="1" x14ac:dyDescent="0.25">
      <c r="A52" s="60" t="s">
        <v>170</v>
      </c>
      <c r="B52" s="271" t="s">
        <v>299</v>
      </c>
      <c r="C52" s="272"/>
      <c r="D52" s="272"/>
      <c r="E52" s="279"/>
      <c r="F52" s="73"/>
      <c r="G52" s="60" t="s">
        <v>119</v>
      </c>
      <c r="H52" s="136">
        <f>I52</f>
        <v>13.86</v>
      </c>
      <c r="I52" s="137">
        <v>13.86</v>
      </c>
      <c r="J52" s="33"/>
      <c r="K52" s="33"/>
      <c r="L52" s="33"/>
      <c r="M52" s="61"/>
    </row>
    <row r="53" spans="1:13" ht="26.25" customHeight="1" x14ac:dyDescent="0.25">
      <c r="A53" s="60" t="s">
        <v>170</v>
      </c>
      <c r="B53" s="271" t="s">
        <v>300</v>
      </c>
      <c r="C53" s="272"/>
      <c r="D53" s="272"/>
      <c r="E53" s="279"/>
      <c r="F53" s="73"/>
      <c r="G53" s="60" t="s">
        <v>119</v>
      </c>
      <c r="H53" s="136">
        <f>I53</f>
        <v>20.65</v>
      </c>
      <c r="I53" s="137">
        <v>20.65</v>
      </c>
      <c r="J53" s="33"/>
      <c r="K53" s="33"/>
      <c r="L53" s="33"/>
      <c r="M53" s="61"/>
    </row>
    <row r="54" spans="1:13" ht="26.25" customHeight="1" x14ac:dyDescent="0.25">
      <c r="A54" s="60" t="s">
        <v>362</v>
      </c>
      <c r="B54" s="294" t="s">
        <v>363</v>
      </c>
      <c r="C54" s="295"/>
      <c r="D54" s="295"/>
      <c r="E54" s="296"/>
      <c r="F54" s="73"/>
      <c r="G54" s="60"/>
      <c r="H54" s="136"/>
      <c r="I54" s="137"/>
      <c r="J54" s="33"/>
      <c r="K54" s="33"/>
      <c r="L54" s="33"/>
      <c r="M54" s="61"/>
    </row>
    <row r="55" spans="1:13" ht="26.25" customHeight="1" x14ac:dyDescent="0.25">
      <c r="A55" s="60"/>
      <c r="B55" s="297" t="s">
        <v>364</v>
      </c>
      <c r="C55" s="298"/>
      <c r="D55" s="298"/>
      <c r="E55" s="299"/>
      <c r="F55" s="73"/>
      <c r="G55" s="60" t="s">
        <v>164</v>
      </c>
      <c r="H55" s="136">
        <f>I55</f>
        <v>2000000</v>
      </c>
      <c r="I55" s="137">
        <v>2000000</v>
      </c>
      <c r="J55" s="33"/>
      <c r="K55" s="33"/>
      <c r="L55" s="33"/>
      <c r="M55" s="61"/>
    </row>
    <row r="56" spans="1:13" ht="15.75" x14ac:dyDescent="0.25">
      <c r="A56" s="265" t="s">
        <v>118</v>
      </c>
      <c r="B56" s="266"/>
      <c r="C56" s="266"/>
      <c r="D56" s="266"/>
      <c r="E56" s="266"/>
      <c r="F56" s="266"/>
      <c r="G56" s="266"/>
      <c r="H56" s="266"/>
      <c r="I56" s="266"/>
      <c r="J56" s="266"/>
      <c r="K56" s="266"/>
      <c r="L56" s="266"/>
      <c r="M56" s="267"/>
    </row>
    <row r="57" spans="1:13" x14ac:dyDescent="0.25">
      <c r="A57" s="60" t="s">
        <v>40</v>
      </c>
      <c r="B57" s="280" t="s">
        <v>157</v>
      </c>
      <c r="C57" s="281"/>
      <c r="D57" s="281"/>
      <c r="E57" s="282"/>
      <c r="F57" s="60"/>
      <c r="G57" s="60"/>
      <c r="H57" s="60"/>
      <c r="I57" s="60"/>
      <c r="J57" s="60"/>
      <c r="K57" s="60"/>
      <c r="L57" s="60"/>
      <c r="M57" s="60"/>
    </row>
    <row r="58" spans="1:13" ht="23.25" customHeight="1" x14ac:dyDescent="0.25">
      <c r="A58" s="60" t="s">
        <v>170</v>
      </c>
      <c r="B58" s="271" t="s">
        <v>227</v>
      </c>
      <c r="C58" s="272"/>
      <c r="D58" s="272"/>
      <c r="E58" s="279"/>
      <c r="F58" s="60"/>
      <c r="G58" s="60" t="s">
        <v>119</v>
      </c>
      <c r="H58" s="65">
        <v>12</v>
      </c>
      <c r="I58" s="65">
        <v>12</v>
      </c>
      <c r="J58" s="60"/>
      <c r="K58" s="60"/>
      <c r="L58" s="60"/>
      <c r="M58" s="60"/>
    </row>
    <row r="59" spans="1:13" ht="27" customHeight="1" x14ac:dyDescent="0.25">
      <c r="A59" s="60" t="s">
        <v>170</v>
      </c>
      <c r="B59" s="271" t="s">
        <v>228</v>
      </c>
      <c r="C59" s="272"/>
      <c r="D59" s="272"/>
      <c r="E59" s="279"/>
      <c r="F59" s="60"/>
      <c r="G59" s="60" t="s">
        <v>119</v>
      </c>
      <c r="H59" s="65">
        <v>5900</v>
      </c>
      <c r="I59" s="65">
        <v>5900</v>
      </c>
      <c r="J59" s="60"/>
      <c r="K59" s="60"/>
      <c r="L59" s="60"/>
      <c r="M59" s="60"/>
    </row>
    <row r="60" spans="1:13" ht="23.25" customHeight="1" x14ac:dyDescent="0.25">
      <c r="A60" s="60" t="s">
        <v>170</v>
      </c>
      <c r="B60" s="271" t="s">
        <v>231</v>
      </c>
      <c r="C60" s="272"/>
      <c r="D60" s="272"/>
      <c r="E60" s="279"/>
      <c r="F60" s="60"/>
      <c r="G60" s="60" t="s">
        <v>119</v>
      </c>
      <c r="H60" s="65">
        <v>1750</v>
      </c>
      <c r="I60" s="65">
        <v>1750</v>
      </c>
      <c r="J60" s="60"/>
      <c r="K60" s="60"/>
      <c r="L60" s="60"/>
      <c r="M60" s="60"/>
    </row>
    <row r="61" spans="1:13" ht="23.25" customHeight="1" x14ac:dyDescent="0.25">
      <c r="A61" s="60" t="s">
        <v>170</v>
      </c>
      <c r="B61" s="271" t="s">
        <v>229</v>
      </c>
      <c r="C61" s="272"/>
      <c r="D61" s="272"/>
      <c r="E61" s="279"/>
      <c r="F61" s="60"/>
      <c r="G61" s="60" t="s">
        <v>119</v>
      </c>
      <c r="H61" s="65">
        <v>160</v>
      </c>
      <c r="I61" s="65">
        <v>160</v>
      </c>
      <c r="J61" s="60"/>
      <c r="K61" s="60"/>
      <c r="L61" s="60"/>
      <c r="M61" s="60"/>
    </row>
    <row r="62" spans="1:13" ht="23.25" customHeight="1" x14ac:dyDescent="0.25">
      <c r="A62" s="60" t="s">
        <v>170</v>
      </c>
      <c r="B62" s="271" t="s">
        <v>230</v>
      </c>
      <c r="C62" s="272"/>
      <c r="D62" s="272"/>
      <c r="E62" s="279"/>
      <c r="F62" s="60"/>
      <c r="G62" s="60" t="s">
        <v>164</v>
      </c>
      <c r="H62" s="65">
        <v>0</v>
      </c>
      <c r="I62" s="65">
        <v>0</v>
      </c>
      <c r="J62" s="60"/>
      <c r="K62" s="60"/>
      <c r="L62" s="60"/>
      <c r="M62" s="60"/>
    </row>
    <row r="63" spans="1:13" x14ac:dyDescent="0.25">
      <c r="A63" s="60" t="s">
        <v>44</v>
      </c>
      <c r="B63" s="287" t="s">
        <v>312</v>
      </c>
      <c r="C63" s="287"/>
      <c r="D63" s="287"/>
      <c r="E63" s="287"/>
      <c r="F63" s="287"/>
      <c r="G63" s="60" t="s">
        <v>171</v>
      </c>
      <c r="H63" s="170">
        <v>628</v>
      </c>
      <c r="I63" s="170">
        <v>628</v>
      </c>
      <c r="J63" s="67"/>
      <c r="K63" s="67"/>
      <c r="L63" s="67"/>
      <c r="M63" s="67"/>
    </row>
    <row r="64" spans="1:13" x14ac:dyDescent="0.25">
      <c r="A64" s="60" t="s">
        <v>170</v>
      </c>
      <c r="B64" s="288" t="s">
        <v>167</v>
      </c>
      <c r="C64" s="289"/>
      <c r="D64" s="289"/>
      <c r="E64" s="290"/>
      <c r="F64" s="68"/>
      <c r="G64" s="60" t="s">
        <v>171</v>
      </c>
      <c r="H64" s="170">
        <v>307</v>
      </c>
      <c r="I64" s="170">
        <v>307</v>
      </c>
      <c r="J64" s="69"/>
      <c r="K64" s="69"/>
      <c r="L64" s="69"/>
      <c r="M64" s="67"/>
    </row>
    <row r="65" spans="1:13" x14ac:dyDescent="0.25">
      <c r="A65" s="60" t="s">
        <v>170</v>
      </c>
      <c r="B65" s="288" t="s">
        <v>166</v>
      </c>
      <c r="C65" s="289"/>
      <c r="D65" s="289"/>
      <c r="E65" s="290"/>
      <c r="F65" s="68"/>
      <c r="G65" s="60" t="s">
        <v>171</v>
      </c>
      <c r="H65" s="170">
        <v>336</v>
      </c>
      <c r="I65" s="170">
        <v>336</v>
      </c>
      <c r="J65" s="69"/>
      <c r="K65" s="69"/>
      <c r="L65" s="69"/>
      <c r="M65" s="67"/>
    </row>
    <row r="66" spans="1:13" x14ac:dyDescent="0.25">
      <c r="A66" s="60" t="s">
        <v>170</v>
      </c>
      <c r="B66" s="288" t="s">
        <v>168</v>
      </c>
      <c r="C66" s="289"/>
      <c r="D66" s="289"/>
      <c r="E66" s="290"/>
      <c r="F66" s="68"/>
      <c r="G66" s="60" t="s">
        <v>171</v>
      </c>
      <c r="H66" s="65">
        <v>486</v>
      </c>
      <c r="I66" s="65">
        <v>486</v>
      </c>
      <c r="J66" s="69"/>
      <c r="K66" s="69"/>
      <c r="L66" s="69"/>
      <c r="M66" s="67"/>
    </row>
    <row r="67" spans="1:13" x14ac:dyDescent="0.25">
      <c r="A67" s="60" t="s">
        <v>170</v>
      </c>
      <c r="B67" s="288" t="s">
        <v>169</v>
      </c>
      <c r="C67" s="289"/>
      <c r="D67" s="289"/>
      <c r="E67" s="290"/>
      <c r="F67" s="68"/>
      <c r="G67" s="60" t="s">
        <v>171</v>
      </c>
      <c r="H67" s="65">
        <v>52</v>
      </c>
      <c r="I67" s="65">
        <v>52</v>
      </c>
      <c r="J67" s="69"/>
      <c r="K67" s="69"/>
      <c r="L67" s="69"/>
      <c r="M67" s="67"/>
    </row>
    <row r="68" spans="1:13" x14ac:dyDescent="0.25">
      <c r="A68" s="60" t="s">
        <v>46</v>
      </c>
      <c r="B68" s="309" t="s">
        <v>123</v>
      </c>
      <c r="C68" s="309"/>
      <c r="D68" s="309"/>
      <c r="E68" s="309"/>
      <c r="F68" s="309"/>
      <c r="G68" s="60" t="s">
        <v>119</v>
      </c>
      <c r="H68" s="60"/>
      <c r="I68" s="60"/>
      <c r="J68" s="64"/>
      <c r="K68" s="64"/>
      <c r="L68" s="64"/>
      <c r="M68" s="60"/>
    </row>
    <row r="69" spans="1:13" x14ac:dyDescent="0.25">
      <c r="A69" s="60" t="s">
        <v>170</v>
      </c>
      <c r="B69" s="271" t="s">
        <v>194</v>
      </c>
      <c r="C69" s="272"/>
      <c r="D69" s="272"/>
      <c r="E69" s="279"/>
      <c r="F69" s="70"/>
      <c r="G69" s="60" t="s">
        <v>171</v>
      </c>
      <c r="H69" s="65">
        <v>2480</v>
      </c>
      <c r="I69" s="65">
        <v>2480</v>
      </c>
      <c r="J69" s="60"/>
      <c r="K69" s="60"/>
      <c r="L69" s="60"/>
      <c r="M69" s="60"/>
    </row>
    <row r="70" spans="1:13" x14ac:dyDescent="0.25">
      <c r="A70" s="60" t="s">
        <v>170</v>
      </c>
      <c r="B70" s="271" t="s">
        <v>185</v>
      </c>
      <c r="C70" s="272"/>
      <c r="D70" s="272"/>
      <c r="E70" s="279"/>
      <c r="F70" s="70"/>
      <c r="G70" s="60" t="s">
        <v>171</v>
      </c>
      <c r="H70" s="65">
        <v>1248</v>
      </c>
      <c r="I70" s="65">
        <v>1248</v>
      </c>
      <c r="J70" s="60"/>
      <c r="K70" s="60"/>
      <c r="L70" s="60"/>
      <c r="M70" s="60"/>
    </row>
    <row r="71" spans="1:13" x14ac:dyDescent="0.25">
      <c r="A71" s="60" t="s">
        <v>170</v>
      </c>
      <c r="B71" s="271" t="s">
        <v>186</v>
      </c>
      <c r="C71" s="272"/>
      <c r="D71" s="272"/>
      <c r="E71" s="279"/>
      <c r="F71" s="70"/>
      <c r="G71" s="60" t="s">
        <v>171</v>
      </c>
      <c r="H71" s="65">
        <v>1232</v>
      </c>
      <c r="I71" s="65">
        <v>1232</v>
      </c>
      <c r="J71" s="60"/>
      <c r="K71" s="60"/>
      <c r="L71" s="60"/>
      <c r="M71" s="60"/>
    </row>
    <row r="72" spans="1:13" ht="35.25" customHeight="1" x14ac:dyDescent="0.25">
      <c r="A72" s="60" t="s">
        <v>170</v>
      </c>
      <c r="B72" s="271" t="s">
        <v>187</v>
      </c>
      <c r="C72" s="272"/>
      <c r="D72" s="272"/>
      <c r="E72" s="279"/>
      <c r="F72" s="70"/>
      <c r="G72" s="60" t="s">
        <v>171</v>
      </c>
      <c r="H72" s="65">
        <v>28</v>
      </c>
      <c r="I72" s="65">
        <v>28</v>
      </c>
      <c r="J72" s="60"/>
      <c r="K72" s="60"/>
      <c r="L72" s="60"/>
      <c r="M72" s="60"/>
    </row>
    <row r="73" spans="1:13" ht="35.25" customHeight="1" x14ac:dyDescent="0.25">
      <c r="A73" s="60" t="s">
        <v>170</v>
      </c>
      <c r="B73" s="271" t="s">
        <v>188</v>
      </c>
      <c r="C73" s="272"/>
      <c r="D73" s="272"/>
      <c r="E73" s="279"/>
      <c r="F73" s="70"/>
      <c r="G73" s="60" t="s">
        <v>119</v>
      </c>
      <c r="H73" s="65">
        <v>4</v>
      </c>
      <c r="I73" s="65">
        <v>4</v>
      </c>
      <c r="J73" s="60"/>
      <c r="K73" s="60"/>
      <c r="L73" s="60"/>
      <c r="M73" s="60"/>
    </row>
    <row r="74" spans="1:13" ht="35.25" customHeight="1" x14ac:dyDescent="0.25">
      <c r="A74" s="60" t="s">
        <v>170</v>
      </c>
      <c r="B74" s="271" t="s">
        <v>189</v>
      </c>
      <c r="C74" s="272"/>
      <c r="D74" s="272"/>
      <c r="E74" s="279"/>
      <c r="F74" s="70"/>
      <c r="G74" s="60" t="s">
        <v>119</v>
      </c>
      <c r="H74" s="65">
        <v>3</v>
      </c>
      <c r="I74" s="65">
        <v>3</v>
      </c>
      <c r="J74" s="60"/>
      <c r="K74" s="60"/>
      <c r="L74" s="60"/>
      <c r="M74" s="60"/>
    </row>
    <row r="75" spans="1:13" ht="23.25" customHeight="1" x14ac:dyDescent="0.25">
      <c r="A75" s="60" t="s">
        <v>170</v>
      </c>
      <c r="B75" s="271" t="s">
        <v>190</v>
      </c>
      <c r="C75" s="272"/>
      <c r="D75" s="272"/>
      <c r="E75" s="279"/>
      <c r="F75" s="70"/>
      <c r="G75" s="60" t="s">
        <v>119</v>
      </c>
      <c r="H75" s="65">
        <v>4</v>
      </c>
      <c r="I75" s="65">
        <v>4</v>
      </c>
      <c r="J75" s="60"/>
      <c r="K75" s="60"/>
      <c r="L75" s="60"/>
      <c r="M75" s="60"/>
    </row>
    <row r="76" spans="1:13" ht="23.25" customHeight="1" x14ac:dyDescent="0.25">
      <c r="A76" s="60" t="s">
        <v>170</v>
      </c>
      <c r="B76" s="271" t="s">
        <v>191</v>
      </c>
      <c r="C76" s="272"/>
      <c r="D76" s="272"/>
      <c r="E76" s="279"/>
      <c r="F76" s="70"/>
      <c r="G76" s="60" t="s">
        <v>193</v>
      </c>
      <c r="H76" s="65">
        <v>25</v>
      </c>
      <c r="I76" s="65">
        <v>25</v>
      </c>
      <c r="J76" s="60"/>
      <c r="K76" s="60"/>
      <c r="L76" s="60"/>
      <c r="M76" s="60"/>
    </row>
    <row r="77" spans="1:13" ht="31.5" customHeight="1" x14ac:dyDescent="0.25">
      <c r="A77" s="60" t="s">
        <v>170</v>
      </c>
      <c r="B77" s="271" t="s">
        <v>192</v>
      </c>
      <c r="C77" s="272"/>
      <c r="D77" s="272"/>
      <c r="E77" s="279"/>
      <c r="F77" s="70"/>
      <c r="G77" s="60" t="s">
        <v>119</v>
      </c>
      <c r="H77" s="65">
        <v>4</v>
      </c>
      <c r="I77" s="65">
        <v>4</v>
      </c>
      <c r="J77" s="60"/>
      <c r="K77" s="60"/>
      <c r="L77" s="60"/>
      <c r="M77" s="60"/>
    </row>
    <row r="78" spans="1:13" ht="31.5" customHeight="1" x14ac:dyDescent="0.25">
      <c r="A78" s="60" t="s">
        <v>170</v>
      </c>
      <c r="B78" s="271" t="s">
        <v>247</v>
      </c>
      <c r="C78" s="272"/>
      <c r="D78" s="272"/>
      <c r="E78" s="279"/>
      <c r="F78" s="70"/>
      <c r="G78" s="60" t="s">
        <v>248</v>
      </c>
      <c r="H78" s="65">
        <v>5</v>
      </c>
      <c r="I78" s="65">
        <v>5</v>
      </c>
      <c r="J78" s="60"/>
      <c r="K78" s="60"/>
      <c r="L78" s="60"/>
      <c r="M78" s="60"/>
    </row>
    <row r="79" spans="1:13" ht="21.75" customHeight="1" x14ac:dyDescent="0.25">
      <c r="A79" s="60" t="s">
        <v>48</v>
      </c>
      <c r="B79" s="273" t="s">
        <v>159</v>
      </c>
      <c r="C79" s="274"/>
      <c r="D79" s="274"/>
      <c r="E79" s="275"/>
      <c r="F79" s="70"/>
      <c r="G79" s="60"/>
      <c r="H79" s="65"/>
      <c r="I79" s="65"/>
      <c r="J79" s="60"/>
      <c r="K79" s="60"/>
      <c r="L79" s="60"/>
      <c r="M79" s="60"/>
    </row>
    <row r="80" spans="1:13" ht="26.25" customHeight="1" x14ac:dyDescent="0.25">
      <c r="A80" s="60" t="s">
        <v>170</v>
      </c>
      <c r="B80" s="271" t="s">
        <v>213</v>
      </c>
      <c r="C80" s="272"/>
      <c r="D80" s="272"/>
      <c r="E80" s="279"/>
      <c r="F80" s="70"/>
      <c r="G80" s="60" t="s">
        <v>119</v>
      </c>
      <c r="H80" s="65">
        <v>109</v>
      </c>
      <c r="I80" s="65">
        <v>109</v>
      </c>
      <c r="J80" s="60"/>
      <c r="K80" s="60"/>
      <c r="L80" s="60"/>
      <c r="M80" s="60"/>
    </row>
    <row r="81" spans="1:13" ht="23.25" customHeight="1" x14ac:dyDescent="0.25">
      <c r="A81" s="60" t="s">
        <v>170</v>
      </c>
      <c r="B81" s="271" t="s">
        <v>214</v>
      </c>
      <c r="C81" s="272"/>
      <c r="D81" s="272"/>
      <c r="E81" s="279"/>
      <c r="F81" s="70"/>
      <c r="G81" s="60" t="s">
        <v>119</v>
      </c>
      <c r="H81" s="65">
        <v>109</v>
      </c>
      <c r="I81" s="65">
        <v>109</v>
      </c>
      <c r="J81" s="60"/>
      <c r="K81" s="60"/>
      <c r="L81" s="60"/>
      <c r="M81" s="60"/>
    </row>
    <row r="82" spans="1:13" ht="25.5" customHeight="1" x14ac:dyDescent="0.25">
      <c r="A82" s="60" t="s">
        <v>170</v>
      </c>
      <c r="B82" s="271" t="s">
        <v>215</v>
      </c>
      <c r="C82" s="272"/>
      <c r="D82" s="272"/>
      <c r="E82" s="279"/>
      <c r="F82" s="70"/>
      <c r="G82" s="60" t="s">
        <v>164</v>
      </c>
      <c r="H82" s="65">
        <v>150000</v>
      </c>
      <c r="I82" s="65">
        <v>150000</v>
      </c>
      <c r="J82" s="60"/>
      <c r="K82" s="60"/>
      <c r="L82" s="60"/>
      <c r="M82" s="60"/>
    </row>
    <row r="83" spans="1:13" ht="25.5" customHeight="1" x14ac:dyDescent="0.25">
      <c r="A83" s="60" t="s">
        <v>52</v>
      </c>
      <c r="B83" s="273" t="s">
        <v>260</v>
      </c>
      <c r="C83" s="274"/>
      <c r="D83" s="274"/>
      <c r="E83" s="275"/>
      <c r="F83" s="70"/>
      <c r="G83" s="60"/>
      <c r="H83" s="65"/>
      <c r="I83" s="65"/>
      <c r="J83" s="60"/>
      <c r="K83" s="60"/>
      <c r="L83" s="60"/>
      <c r="M83" s="60"/>
    </row>
    <row r="84" spans="1:13" ht="25.5" customHeight="1" x14ac:dyDescent="0.25">
      <c r="A84" s="60" t="s">
        <v>170</v>
      </c>
      <c r="B84" s="291" t="s">
        <v>264</v>
      </c>
      <c r="C84" s="292"/>
      <c r="D84" s="292"/>
      <c r="E84" s="293"/>
      <c r="F84" s="150"/>
      <c r="G84" s="146" t="s">
        <v>265</v>
      </c>
      <c r="H84" s="164">
        <f>I84</f>
        <v>310</v>
      </c>
      <c r="I84" s="164">
        <v>310</v>
      </c>
      <c r="J84" s="60"/>
      <c r="K84" s="60"/>
      <c r="L84" s="60"/>
      <c r="M84" s="60"/>
    </row>
    <row r="85" spans="1:13" ht="25.5" customHeight="1" x14ac:dyDescent="0.25">
      <c r="A85" s="60" t="s">
        <v>170</v>
      </c>
      <c r="B85" s="291" t="s">
        <v>266</v>
      </c>
      <c r="C85" s="292"/>
      <c r="D85" s="292"/>
      <c r="E85" s="293"/>
      <c r="F85" s="150"/>
      <c r="G85" s="146" t="s">
        <v>265</v>
      </c>
      <c r="H85" s="149">
        <f>I85</f>
        <v>20.6</v>
      </c>
      <c r="I85" s="149">
        <v>20.6</v>
      </c>
      <c r="J85" s="60"/>
      <c r="K85" s="60"/>
      <c r="L85" s="60"/>
      <c r="M85" s="60"/>
    </row>
    <row r="86" spans="1:13" ht="25.5" customHeight="1" x14ac:dyDescent="0.25">
      <c r="A86" s="60" t="s">
        <v>170</v>
      </c>
      <c r="B86" s="291" t="s">
        <v>267</v>
      </c>
      <c r="C86" s="292"/>
      <c r="D86" s="292"/>
      <c r="E86" s="293"/>
      <c r="F86" s="150"/>
      <c r="G86" s="146" t="s">
        <v>265</v>
      </c>
      <c r="H86" s="164">
        <v>45</v>
      </c>
      <c r="I86" s="164">
        <v>45</v>
      </c>
      <c r="J86" s="60"/>
      <c r="K86" s="60"/>
      <c r="L86" s="60"/>
      <c r="M86" s="60"/>
    </row>
    <row r="87" spans="1:13" ht="25.5" customHeight="1" x14ac:dyDescent="0.25">
      <c r="A87" s="60" t="s">
        <v>170</v>
      </c>
      <c r="B87" s="291" t="s">
        <v>268</v>
      </c>
      <c r="C87" s="292"/>
      <c r="D87" s="292"/>
      <c r="E87" s="293"/>
      <c r="F87" s="150"/>
      <c r="G87" s="146" t="s">
        <v>265</v>
      </c>
      <c r="H87" s="149">
        <f>I87</f>
        <v>34.799999999999997</v>
      </c>
      <c r="I87" s="149">
        <v>34.799999999999997</v>
      </c>
      <c r="J87" s="60"/>
      <c r="K87" s="60"/>
      <c r="L87" s="60"/>
      <c r="M87" s="60"/>
    </row>
    <row r="88" spans="1:13" ht="25.5" customHeight="1" x14ac:dyDescent="0.25">
      <c r="A88" s="60" t="s">
        <v>170</v>
      </c>
      <c r="B88" s="291" t="s">
        <v>269</v>
      </c>
      <c r="C88" s="292"/>
      <c r="D88" s="292"/>
      <c r="E88" s="293"/>
      <c r="F88" s="150"/>
      <c r="G88" s="146" t="s">
        <v>265</v>
      </c>
      <c r="H88" s="164">
        <v>170</v>
      </c>
      <c r="I88" s="164">
        <v>170</v>
      </c>
      <c r="J88" s="60"/>
      <c r="K88" s="60"/>
      <c r="L88" s="60"/>
      <c r="M88" s="60"/>
    </row>
    <row r="89" spans="1:13" ht="25.5" customHeight="1" x14ac:dyDescent="0.25">
      <c r="A89" s="60" t="s">
        <v>54</v>
      </c>
      <c r="B89" s="303" t="s">
        <v>313</v>
      </c>
      <c r="C89" s="303"/>
      <c r="D89" s="303"/>
      <c r="E89" s="303"/>
      <c r="F89" s="303"/>
      <c r="G89" s="146" t="s">
        <v>171</v>
      </c>
      <c r="H89" s="147">
        <v>120</v>
      </c>
      <c r="I89" s="147">
        <v>120</v>
      </c>
      <c r="J89" s="60"/>
      <c r="K89" s="60"/>
      <c r="L89" s="60"/>
      <c r="M89" s="60"/>
    </row>
    <row r="90" spans="1:13" ht="25.5" customHeight="1" x14ac:dyDescent="0.25">
      <c r="A90" s="60" t="s">
        <v>170</v>
      </c>
      <c r="B90" s="300" t="s">
        <v>167</v>
      </c>
      <c r="C90" s="301"/>
      <c r="D90" s="301"/>
      <c r="E90" s="302"/>
      <c r="F90" s="148"/>
      <c r="G90" s="146" t="s">
        <v>171</v>
      </c>
      <c r="H90" s="147">
        <v>60</v>
      </c>
      <c r="I90" s="147">
        <v>60</v>
      </c>
      <c r="J90" s="60"/>
      <c r="K90" s="60"/>
      <c r="L90" s="60"/>
      <c r="M90" s="60"/>
    </row>
    <row r="91" spans="1:13" ht="25.5" customHeight="1" x14ac:dyDescent="0.25">
      <c r="A91" s="60" t="s">
        <v>170</v>
      </c>
      <c r="B91" s="300" t="s">
        <v>166</v>
      </c>
      <c r="C91" s="301"/>
      <c r="D91" s="301"/>
      <c r="E91" s="302"/>
      <c r="F91" s="148"/>
      <c r="G91" s="146" t="s">
        <v>171</v>
      </c>
      <c r="H91" s="147">
        <v>60</v>
      </c>
      <c r="I91" s="147">
        <v>60</v>
      </c>
      <c r="J91" s="60"/>
      <c r="K91" s="60"/>
      <c r="L91" s="60"/>
      <c r="M91" s="60"/>
    </row>
    <row r="92" spans="1:13" ht="25.5" customHeight="1" x14ac:dyDescent="0.25">
      <c r="A92" s="60" t="s">
        <v>56</v>
      </c>
      <c r="B92" s="253" t="s">
        <v>363</v>
      </c>
      <c r="C92" s="254"/>
      <c r="D92" s="254"/>
      <c r="E92" s="255"/>
      <c r="F92" s="148"/>
      <c r="G92" s="146"/>
      <c r="H92" s="147"/>
      <c r="I92" s="147"/>
      <c r="J92" s="60"/>
      <c r="K92" s="60"/>
      <c r="L92" s="60"/>
      <c r="M92" s="60"/>
    </row>
    <row r="93" spans="1:13" ht="25.5" customHeight="1" x14ac:dyDescent="0.25">
      <c r="A93" s="60" t="s">
        <v>170</v>
      </c>
      <c r="B93" s="256" t="s">
        <v>365</v>
      </c>
      <c r="C93" s="257"/>
      <c r="D93" s="257"/>
      <c r="E93" s="258"/>
      <c r="F93" s="148"/>
      <c r="G93" s="146" t="s">
        <v>119</v>
      </c>
      <c r="H93" s="147">
        <v>1</v>
      </c>
      <c r="I93" s="147">
        <v>1</v>
      </c>
      <c r="J93" s="60"/>
      <c r="K93" s="60"/>
      <c r="L93" s="60"/>
      <c r="M93" s="60"/>
    </row>
    <row r="94" spans="1:13" ht="15.75" x14ac:dyDescent="0.25">
      <c r="A94" s="265" t="s">
        <v>120</v>
      </c>
      <c r="B94" s="266"/>
      <c r="C94" s="266"/>
      <c r="D94" s="266"/>
      <c r="E94" s="266"/>
      <c r="F94" s="266"/>
      <c r="G94" s="266"/>
      <c r="H94" s="266"/>
      <c r="I94" s="266"/>
      <c r="J94" s="266"/>
      <c r="K94" s="266"/>
      <c r="L94" s="266"/>
      <c r="M94" s="267"/>
    </row>
    <row r="95" spans="1:13" x14ac:dyDescent="0.25">
      <c r="A95" s="60" t="s">
        <v>69</v>
      </c>
      <c r="B95" s="280" t="s">
        <v>157</v>
      </c>
      <c r="C95" s="281"/>
      <c r="D95" s="281"/>
      <c r="E95" s="282"/>
      <c r="F95" s="60"/>
      <c r="G95" s="60"/>
      <c r="H95" s="60"/>
      <c r="I95" s="60"/>
      <c r="J95" s="60"/>
      <c r="K95" s="60"/>
      <c r="L95" s="60"/>
      <c r="M95" s="60"/>
    </row>
    <row r="96" spans="1:13" ht="33.75" customHeight="1" x14ac:dyDescent="0.25">
      <c r="A96" s="60" t="s">
        <v>170</v>
      </c>
      <c r="B96" s="271" t="s">
        <v>232</v>
      </c>
      <c r="C96" s="272"/>
      <c r="D96" s="272"/>
      <c r="E96" s="279"/>
      <c r="F96" s="60"/>
      <c r="G96" s="60" t="s">
        <v>164</v>
      </c>
      <c r="H96" s="65">
        <v>125</v>
      </c>
      <c r="I96" s="65">
        <v>125</v>
      </c>
      <c r="J96" s="60"/>
      <c r="K96" s="60"/>
      <c r="L96" s="60"/>
      <c r="M96" s="60"/>
    </row>
    <row r="97" spans="1:13" ht="27" customHeight="1" x14ac:dyDescent="0.25">
      <c r="A97" s="60" t="s">
        <v>79</v>
      </c>
      <c r="B97" s="268" t="s">
        <v>124</v>
      </c>
      <c r="C97" s="269"/>
      <c r="D97" s="269"/>
      <c r="E97" s="269"/>
      <c r="F97" s="270"/>
      <c r="G97" s="60" t="s">
        <v>121</v>
      </c>
      <c r="H97" s="60">
        <f>I97</f>
        <v>5</v>
      </c>
      <c r="I97" s="60">
        <v>5</v>
      </c>
      <c r="J97" s="64"/>
      <c r="K97" s="60"/>
      <c r="L97" s="60"/>
      <c r="M97" s="60"/>
    </row>
    <row r="98" spans="1:13" ht="30" customHeight="1" x14ac:dyDescent="0.25">
      <c r="A98" s="64" t="s">
        <v>170</v>
      </c>
      <c r="B98" s="271" t="s">
        <v>172</v>
      </c>
      <c r="C98" s="272"/>
      <c r="D98" s="272"/>
      <c r="E98" s="272"/>
      <c r="F98" s="58"/>
      <c r="G98" s="60" t="s">
        <v>164</v>
      </c>
      <c r="H98" s="65">
        <f>I98</f>
        <v>4227</v>
      </c>
      <c r="I98" s="65">
        <v>4227</v>
      </c>
      <c r="J98" s="64"/>
      <c r="K98" s="60"/>
      <c r="L98" s="60"/>
      <c r="M98" s="60"/>
    </row>
    <row r="99" spans="1:13" ht="22.5" customHeight="1" x14ac:dyDescent="0.25">
      <c r="A99" s="64" t="s">
        <v>170</v>
      </c>
      <c r="B99" s="271" t="s">
        <v>173</v>
      </c>
      <c r="C99" s="272"/>
      <c r="D99" s="272"/>
      <c r="E99" s="272"/>
      <c r="F99" s="58"/>
      <c r="G99" s="60" t="s">
        <v>119</v>
      </c>
      <c r="H99" s="170">
        <v>188703</v>
      </c>
      <c r="I99" s="170">
        <v>188703</v>
      </c>
      <c r="J99" s="64"/>
      <c r="K99" s="60"/>
      <c r="L99" s="60"/>
      <c r="M99" s="60"/>
    </row>
    <row r="100" spans="1:13" ht="24.75" customHeight="1" x14ac:dyDescent="0.25">
      <c r="A100" s="64" t="s">
        <v>170</v>
      </c>
      <c r="B100" s="271" t="s">
        <v>174</v>
      </c>
      <c r="C100" s="272"/>
      <c r="D100" s="272"/>
      <c r="E100" s="272"/>
      <c r="F100" s="58"/>
      <c r="G100" s="60" t="s">
        <v>175</v>
      </c>
      <c r="H100" s="65">
        <v>261</v>
      </c>
      <c r="I100" s="65">
        <v>261</v>
      </c>
      <c r="J100" s="64"/>
      <c r="K100" s="60"/>
      <c r="L100" s="60"/>
      <c r="M100" s="60"/>
    </row>
    <row r="101" spans="1:13" ht="22.5" customHeight="1" x14ac:dyDescent="0.25">
      <c r="A101" s="64" t="s">
        <v>70</v>
      </c>
      <c r="B101" s="268" t="s">
        <v>125</v>
      </c>
      <c r="C101" s="269"/>
      <c r="D101" s="269"/>
      <c r="E101" s="270"/>
      <c r="F101" s="58"/>
      <c r="G101" s="60" t="s">
        <v>121</v>
      </c>
      <c r="H101" s="60"/>
      <c r="I101" s="60"/>
      <c r="J101" s="60"/>
      <c r="K101" s="60"/>
      <c r="L101" s="60"/>
      <c r="M101" s="60"/>
    </row>
    <row r="102" spans="1:13" ht="22.5" customHeight="1" x14ac:dyDescent="0.25">
      <c r="A102" s="64" t="s">
        <v>170</v>
      </c>
      <c r="B102" s="271" t="s">
        <v>195</v>
      </c>
      <c r="C102" s="272"/>
      <c r="D102" s="272"/>
      <c r="E102" s="279"/>
      <c r="F102" s="58"/>
      <c r="G102" s="60" t="s">
        <v>119</v>
      </c>
      <c r="H102" s="60">
        <v>434000</v>
      </c>
      <c r="I102" s="60">
        <v>434000</v>
      </c>
      <c r="J102" s="60"/>
      <c r="K102" s="60"/>
      <c r="L102" s="60"/>
      <c r="M102" s="60"/>
    </row>
    <row r="103" spans="1:13" ht="27.75" customHeight="1" x14ac:dyDescent="0.25">
      <c r="A103" s="64" t="s">
        <v>170</v>
      </c>
      <c r="B103" s="271" t="s">
        <v>196</v>
      </c>
      <c r="C103" s="272"/>
      <c r="D103" s="272"/>
      <c r="E103" s="279"/>
      <c r="F103" s="58"/>
      <c r="G103" s="60" t="s">
        <v>164</v>
      </c>
      <c r="H103" s="60">
        <v>7689</v>
      </c>
      <c r="I103" s="60">
        <v>7689</v>
      </c>
      <c r="J103" s="60"/>
      <c r="K103" s="60"/>
      <c r="L103" s="60"/>
      <c r="M103" s="60"/>
    </row>
    <row r="104" spans="1:13" ht="30" customHeight="1" x14ac:dyDescent="0.25">
      <c r="A104" s="64" t="s">
        <v>170</v>
      </c>
      <c r="B104" s="271" t="s">
        <v>197</v>
      </c>
      <c r="C104" s="272"/>
      <c r="D104" s="272"/>
      <c r="E104" s="279"/>
      <c r="F104" s="58"/>
      <c r="G104" s="60" t="s">
        <v>119</v>
      </c>
      <c r="H104" s="60">
        <v>3</v>
      </c>
      <c r="I104" s="60">
        <v>3</v>
      </c>
      <c r="J104" s="60"/>
      <c r="K104" s="60"/>
      <c r="L104" s="60"/>
      <c r="M104" s="60"/>
    </row>
    <row r="105" spans="1:13" ht="22.5" customHeight="1" x14ac:dyDescent="0.25">
      <c r="A105" s="64" t="s">
        <v>170</v>
      </c>
      <c r="B105" s="271" t="s">
        <v>198</v>
      </c>
      <c r="C105" s="272"/>
      <c r="D105" s="272"/>
      <c r="E105" s="279"/>
      <c r="F105" s="58"/>
      <c r="G105" s="60" t="s">
        <v>164</v>
      </c>
      <c r="H105" s="60">
        <v>75000</v>
      </c>
      <c r="I105" s="60">
        <v>75000</v>
      </c>
      <c r="J105" s="60"/>
      <c r="K105" s="60"/>
      <c r="L105" s="60"/>
      <c r="M105" s="60"/>
    </row>
    <row r="106" spans="1:13" ht="29.25" customHeight="1" x14ac:dyDescent="0.25">
      <c r="A106" s="64" t="s">
        <v>170</v>
      </c>
      <c r="B106" s="271" t="s">
        <v>199</v>
      </c>
      <c r="C106" s="272"/>
      <c r="D106" s="272"/>
      <c r="E106" s="279"/>
      <c r="F106" s="58"/>
      <c r="G106" s="60" t="s">
        <v>119</v>
      </c>
      <c r="H106" s="60">
        <v>4</v>
      </c>
      <c r="I106" s="60">
        <v>4</v>
      </c>
      <c r="J106" s="60"/>
      <c r="K106" s="60"/>
      <c r="L106" s="60"/>
      <c r="M106" s="60"/>
    </row>
    <row r="107" spans="1:13" ht="22.5" customHeight="1" x14ac:dyDescent="0.25">
      <c r="A107" s="64" t="s">
        <v>170</v>
      </c>
      <c r="B107" s="271" t="s">
        <v>200</v>
      </c>
      <c r="C107" s="272"/>
      <c r="D107" s="272"/>
      <c r="E107" s="279"/>
      <c r="F107" s="58"/>
      <c r="G107" s="60" t="s">
        <v>175</v>
      </c>
      <c r="H107" s="60">
        <v>175</v>
      </c>
      <c r="I107" s="60">
        <v>175</v>
      </c>
      <c r="J107" s="60"/>
      <c r="K107" s="60"/>
      <c r="L107" s="60"/>
      <c r="M107" s="60"/>
    </row>
    <row r="108" spans="1:13" ht="28.5" customHeight="1" x14ac:dyDescent="0.25">
      <c r="A108" s="60" t="s">
        <v>170</v>
      </c>
      <c r="B108" s="271" t="s">
        <v>201</v>
      </c>
      <c r="C108" s="272"/>
      <c r="D108" s="272"/>
      <c r="E108" s="279"/>
      <c r="F108" s="66"/>
      <c r="G108" s="60" t="s">
        <v>119</v>
      </c>
      <c r="H108" s="60">
        <v>4</v>
      </c>
      <c r="I108" s="60">
        <v>4</v>
      </c>
      <c r="J108" s="60"/>
      <c r="K108" s="60"/>
      <c r="L108" s="60"/>
      <c r="M108" s="60"/>
    </row>
    <row r="109" spans="1:13" ht="28.5" customHeight="1" x14ac:dyDescent="0.25">
      <c r="A109" s="60"/>
      <c r="B109" s="271" t="s">
        <v>249</v>
      </c>
      <c r="C109" s="272"/>
      <c r="D109" s="272"/>
      <c r="E109" s="279"/>
      <c r="F109" s="66"/>
      <c r="G109" s="60" t="s">
        <v>164</v>
      </c>
      <c r="H109" s="60">
        <v>1127112</v>
      </c>
      <c r="I109" s="60">
        <f>H109</f>
        <v>1127112</v>
      </c>
      <c r="J109" s="60"/>
      <c r="K109" s="60"/>
      <c r="L109" s="60"/>
      <c r="M109" s="60"/>
    </row>
    <row r="110" spans="1:13" ht="21.75" customHeight="1" x14ac:dyDescent="0.25">
      <c r="A110" s="60" t="s">
        <v>71</v>
      </c>
      <c r="B110" s="273" t="s">
        <v>159</v>
      </c>
      <c r="C110" s="274"/>
      <c r="D110" s="274"/>
      <c r="E110" s="275"/>
      <c r="F110" s="66"/>
      <c r="G110" s="60"/>
      <c r="H110" s="60"/>
      <c r="I110" s="60"/>
      <c r="J110" s="60"/>
      <c r="K110" s="60"/>
      <c r="L110" s="60"/>
      <c r="M110" s="60"/>
    </row>
    <row r="111" spans="1:13" ht="28.5" customHeight="1" x14ac:dyDescent="0.25">
      <c r="A111" s="60" t="s">
        <v>170</v>
      </c>
      <c r="B111" s="271" t="s">
        <v>216</v>
      </c>
      <c r="C111" s="272"/>
      <c r="D111" s="272"/>
      <c r="E111" s="279"/>
      <c r="F111" s="66"/>
      <c r="G111" s="60" t="s">
        <v>119</v>
      </c>
      <c r="H111" s="65">
        <v>18530</v>
      </c>
      <c r="I111" s="65">
        <v>18530</v>
      </c>
      <c r="J111" s="60"/>
      <c r="K111" s="60"/>
      <c r="L111" s="60"/>
      <c r="M111" s="60"/>
    </row>
    <row r="112" spans="1:13" ht="28.5" customHeight="1" x14ac:dyDescent="0.25">
      <c r="A112" s="60" t="s">
        <v>170</v>
      </c>
      <c r="B112" s="271" t="s">
        <v>217</v>
      </c>
      <c r="C112" s="272"/>
      <c r="D112" s="272"/>
      <c r="E112" s="279"/>
      <c r="F112" s="66"/>
      <c r="G112" s="60" t="s">
        <v>119</v>
      </c>
      <c r="H112" s="65">
        <v>9.5</v>
      </c>
      <c r="I112" s="65">
        <v>9.5</v>
      </c>
      <c r="J112" s="60"/>
      <c r="K112" s="60"/>
      <c r="L112" s="60"/>
      <c r="M112" s="60"/>
    </row>
    <row r="113" spans="1:13" ht="28.5" customHeight="1" x14ac:dyDescent="0.25">
      <c r="A113" s="60" t="s">
        <v>170</v>
      </c>
      <c r="B113" s="271" t="s">
        <v>218</v>
      </c>
      <c r="C113" s="272"/>
      <c r="D113" s="272"/>
      <c r="E113" s="279"/>
      <c r="F113" s="66"/>
      <c r="G113" s="60" t="s">
        <v>171</v>
      </c>
      <c r="H113" s="65">
        <v>13</v>
      </c>
      <c r="I113" s="65">
        <v>13</v>
      </c>
      <c r="J113" s="60"/>
      <c r="K113" s="60"/>
      <c r="L113" s="60"/>
      <c r="M113" s="60"/>
    </row>
    <row r="114" spans="1:13" ht="28.5" customHeight="1" x14ac:dyDescent="0.25">
      <c r="A114" s="60" t="s">
        <v>170</v>
      </c>
      <c r="B114" s="271" t="s">
        <v>219</v>
      </c>
      <c r="C114" s="272"/>
      <c r="D114" s="272"/>
      <c r="E114" s="279"/>
      <c r="F114" s="66"/>
      <c r="G114" s="60" t="s">
        <v>164</v>
      </c>
      <c r="H114" s="65">
        <v>30359</v>
      </c>
      <c r="I114" s="65">
        <v>30359</v>
      </c>
      <c r="J114" s="60"/>
      <c r="K114" s="60"/>
      <c r="L114" s="60"/>
      <c r="M114" s="60"/>
    </row>
    <row r="115" spans="1:13" ht="28.5" customHeight="1" x14ac:dyDescent="0.25">
      <c r="A115" s="60" t="s">
        <v>72</v>
      </c>
      <c r="B115" s="273" t="s">
        <v>260</v>
      </c>
      <c r="C115" s="274"/>
      <c r="D115" s="274"/>
      <c r="E115" s="275"/>
      <c r="F115" s="66"/>
      <c r="G115" s="60"/>
      <c r="H115" s="65"/>
      <c r="I115" s="65"/>
      <c r="J115" s="60"/>
      <c r="K115" s="60"/>
      <c r="L115" s="60"/>
      <c r="M115" s="60"/>
    </row>
    <row r="116" spans="1:13" ht="28.5" customHeight="1" x14ac:dyDescent="0.25">
      <c r="A116" s="60" t="s">
        <v>170</v>
      </c>
      <c r="B116" s="262" t="s">
        <v>270</v>
      </c>
      <c r="C116" s="263"/>
      <c r="D116" s="263"/>
      <c r="E116" s="264"/>
      <c r="F116" s="151"/>
      <c r="G116" s="146" t="s">
        <v>164</v>
      </c>
      <c r="H116" s="149">
        <f>I116</f>
        <v>4294</v>
      </c>
      <c r="I116" s="149">
        <v>4294</v>
      </c>
      <c r="J116" s="60"/>
      <c r="K116" s="60"/>
      <c r="L116" s="60"/>
      <c r="M116" s="60"/>
    </row>
    <row r="117" spans="1:13" ht="28.5" customHeight="1" x14ac:dyDescent="0.25">
      <c r="A117" s="60" t="s">
        <v>170</v>
      </c>
      <c r="B117" s="262" t="s">
        <v>271</v>
      </c>
      <c r="C117" s="263"/>
      <c r="D117" s="263"/>
      <c r="E117" s="264"/>
      <c r="F117" s="151"/>
      <c r="G117" s="146" t="s">
        <v>164</v>
      </c>
      <c r="H117" s="149">
        <f t="shared" ref="H117:H120" si="0">I117</f>
        <v>21650</v>
      </c>
      <c r="I117" s="149">
        <v>21650</v>
      </c>
      <c r="J117" s="60"/>
      <c r="K117" s="60"/>
      <c r="L117" s="60"/>
      <c r="M117" s="60"/>
    </row>
    <row r="118" spans="1:13" ht="28.5" customHeight="1" x14ac:dyDescent="0.25">
      <c r="A118" s="60" t="s">
        <v>170</v>
      </c>
      <c r="B118" s="262" t="s">
        <v>272</v>
      </c>
      <c r="C118" s="263"/>
      <c r="D118" s="263"/>
      <c r="E118" s="264"/>
      <c r="F118" s="151"/>
      <c r="G118" s="146" t="s">
        <v>164</v>
      </c>
      <c r="H118" s="149">
        <f t="shared" si="0"/>
        <v>19200</v>
      </c>
      <c r="I118" s="149">
        <v>19200</v>
      </c>
      <c r="J118" s="60"/>
      <c r="K118" s="60"/>
      <c r="L118" s="60"/>
      <c r="M118" s="60"/>
    </row>
    <row r="119" spans="1:13" ht="28.5" customHeight="1" x14ac:dyDescent="0.25">
      <c r="A119" s="60" t="s">
        <v>170</v>
      </c>
      <c r="B119" s="262" t="s">
        <v>273</v>
      </c>
      <c r="C119" s="263"/>
      <c r="D119" s="263"/>
      <c r="E119" s="264"/>
      <c r="F119" s="151"/>
      <c r="G119" s="146" t="s">
        <v>164</v>
      </c>
      <c r="H119" s="149">
        <f t="shared" si="0"/>
        <v>197127</v>
      </c>
      <c r="I119" s="149">
        <v>197127</v>
      </c>
      <c r="J119" s="60"/>
      <c r="K119" s="60"/>
      <c r="L119" s="60"/>
      <c r="M119" s="60"/>
    </row>
    <row r="120" spans="1:13" ht="28.5" customHeight="1" x14ac:dyDescent="0.25">
      <c r="A120" s="60" t="s">
        <v>170</v>
      </c>
      <c r="B120" s="262" t="s">
        <v>274</v>
      </c>
      <c r="C120" s="263"/>
      <c r="D120" s="263"/>
      <c r="E120" s="264"/>
      <c r="F120" s="151"/>
      <c r="G120" s="146" t="s">
        <v>164</v>
      </c>
      <c r="H120" s="149">
        <f t="shared" si="0"/>
        <v>1470</v>
      </c>
      <c r="I120" s="149">
        <v>1470</v>
      </c>
      <c r="J120" s="60"/>
      <c r="K120" s="60"/>
      <c r="L120" s="60"/>
      <c r="M120" s="60"/>
    </row>
    <row r="121" spans="1:13" ht="28.5" customHeight="1" x14ac:dyDescent="0.25">
      <c r="A121" s="60" t="s">
        <v>170</v>
      </c>
      <c r="B121" s="247" t="s">
        <v>315</v>
      </c>
      <c r="C121" s="248"/>
      <c r="D121" s="248"/>
      <c r="E121" s="249"/>
      <c r="F121" s="151"/>
      <c r="G121" s="146" t="s">
        <v>164</v>
      </c>
      <c r="H121" s="152">
        <v>6179060</v>
      </c>
      <c r="I121" s="153">
        <f>H121</f>
        <v>6179060</v>
      </c>
      <c r="J121" s="60"/>
      <c r="K121" s="60"/>
      <c r="L121" s="60"/>
      <c r="M121" s="141"/>
    </row>
    <row r="122" spans="1:13" ht="28.5" customHeight="1" x14ac:dyDescent="0.25">
      <c r="A122" s="60" t="s">
        <v>170</v>
      </c>
      <c r="B122" s="247" t="s">
        <v>316</v>
      </c>
      <c r="C122" s="248"/>
      <c r="D122" s="248"/>
      <c r="E122" s="249"/>
      <c r="F122" s="151"/>
      <c r="G122" s="146" t="s">
        <v>164</v>
      </c>
      <c r="H122" s="152">
        <v>10017634</v>
      </c>
      <c r="I122" s="153">
        <f>H122</f>
        <v>10017634</v>
      </c>
      <c r="J122" s="60"/>
      <c r="K122" s="60"/>
      <c r="L122" s="60"/>
      <c r="M122" s="141"/>
    </row>
    <row r="123" spans="1:13" ht="28.5" customHeight="1" x14ac:dyDescent="0.25">
      <c r="A123" s="60" t="s">
        <v>74</v>
      </c>
      <c r="B123" s="268" t="s">
        <v>317</v>
      </c>
      <c r="C123" s="269"/>
      <c r="D123" s="269"/>
      <c r="E123" s="270"/>
      <c r="F123" s="66"/>
      <c r="G123" s="60"/>
      <c r="H123" s="136"/>
      <c r="I123" s="137"/>
      <c r="J123" s="60"/>
      <c r="K123" s="60"/>
      <c r="L123" s="60"/>
      <c r="M123" s="141"/>
    </row>
    <row r="124" spans="1:13" ht="28.5" customHeight="1" x14ac:dyDescent="0.25">
      <c r="A124" s="60" t="s">
        <v>170</v>
      </c>
      <c r="B124" s="286" t="s">
        <v>314</v>
      </c>
      <c r="C124" s="286"/>
      <c r="D124" s="286"/>
      <c r="E124" s="286"/>
      <c r="F124" s="286"/>
      <c r="G124" s="146" t="s">
        <v>121</v>
      </c>
      <c r="H124" s="149">
        <v>5</v>
      </c>
      <c r="I124" s="149">
        <v>5</v>
      </c>
      <c r="J124" s="60"/>
      <c r="K124" s="60"/>
      <c r="L124" s="60"/>
      <c r="M124" s="141"/>
    </row>
    <row r="125" spans="1:13" ht="28.5" customHeight="1" x14ac:dyDescent="0.25">
      <c r="A125" s="60" t="s">
        <v>170</v>
      </c>
      <c r="B125" s="247" t="s">
        <v>173</v>
      </c>
      <c r="C125" s="248"/>
      <c r="D125" s="248"/>
      <c r="E125" s="248"/>
      <c r="F125" s="150"/>
      <c r="G125" s="146" t="s">
        <v>119</v>
      </c>
      <c r="H125" s="147">
        <v>13050</v>
      </c>
      <c r="I125" s="147">
        <v>13050</v>
      </c>
      <c r="J125" s="60"/>
      <c r="K125" s="60"/>
      <c r="L125" s="60"/>
      <c r="M125" s="141"/>
    </row>
    <row r="126" spans="1:13" ht="28.5" customHeight="1" x14ac:dyDescent="0.25">
      <c r="A126" s="60" t="s">
        <v>170</v>
      </c>
      <c r="B126" s="247" t="s">
        <v>174</v>
      </c>
      <c r="C126" s="248"/>
      <c r="D126" s="248"/>
      <c r="E126" s="248"/>
      <c r="F126" s="151"/>
      <c r="G126" s="146" t="s">
        <v>175</v>
      </c>
      <c r="H126" s="149">
        <v>261</v>
      </c>
      <c r="I126" s="149">
        <v>261</v>
      </c>
      <c r="J126" s="60"/>
      <c r="K126" s="60"/>
      <c r="L126" s="60"/>
      <c r="M126" s="141"/>
    </row>
    <row r="127" spans="1:13" ht="28.5" customHeight="1" x14ac:dyDescent="0.25">
      <c r="A127" s="60" t="s">
        <v>75</v>
      </c>
      <c r="B127" s="253" t="s">
        <v>363</v>
      </c>
      <c r="C127" s="254"/>
      <c r="D127" s="254"/>
      <c r="E127" s="255"/>
      <c r="F127" s="151"/>
      <c r="G127" s="146"/>
      <c r="H127" s="149"/>
      <c r="I127" s="149"/>
      <c r="J127" s="60"/>
      <c r="K127" s="60"/>
      <c r="L127" s="60"/>
      <c r="M127" s="60"/>
    </row>
    <row r="128" spans="1:13" ht="28.5" customHeight="1" x14ac:dyDescent="0.25">
      <c r="A128" s="60" t="s">
        <v>170</v>
      </c>
      <c r="B128" s="259" t="s">
        <v>366</v>
      </c>
      <c r="C128" s="260"/>
      <c r="D128" s="260"/>
      <c r="E128" s="261"/>
      <c r="F128" s="151"/>
      <c r="G128" s="146" t="s">
        <v>121</v>
      </c>
      <c r="H128" s="149">
        <v>50</v>
      </c>
      <c r="I128" s="149">
        <v>50</v>
      </c>
      <c r="J128" s="60"/>
      <c r="K128" s="60"/>
      <c r="L128" s="60"/>
      <c r="M128" s="60"/>
    </row>
    <row r="129" spans="1:13" ht="15.75" x14ac:dyDescent="0.25">
      <c r="A129" s="265" t="s">
        <v>122</v>
      </c>
      <c r="B129" s="266"/>
      <c r="C129" s="266"/>
      <c r="D129" s="266"/>
      <c r="E129" s="266"/>
      <c r="F129" s="266"/>
      <c r="G129" s="266"/>
      <c r="H129" s="266"/>
      <c r="I129" s="266"/>
      <c r="J129" s="266"/>
      <c r="K129" s="266"/>
      <c r="L129" s="266"/>
      <c r="M129" s="267"/>
    </row>
    <row r="130" spans="1:13" x14ac:dyDescent="0.25">
      <c r="A130" s="60" t="s">
        <v>90</v>
      </c>
      <c r="B130" s="280" t="s">
        <v>157</v>
      </c>
      <c r="C130" s="281"/>
      <c r="D130" s="281"/>
      <c r="E130" s="282"/>
      <c r="F130" s="60"/>
      <c r="G130" s="60"/>
      <c r="H130" s="60"/>
      <c r="I130" s="60"/>
      <c r="J130" s="60"/>
      <c r="K130" s="60"/>
      <c r="L130" s="60"/>
      <c r="M130" s="60"/>
    </row>
    <row r="131" spans="1:13" ht="24" customHeight="1" x14ac:dyDescent="0.25">
      <c r="A131" s="60" t="s">
        <v>170</v>
      </c>
      <c r="B131" s="271" t="s">
        <v>234</v>
      </c>
      <c r="C131" s="272"/>
      <c r="D131" s="272"/>
      <c r="E131" s="279"/>
      <c r="F131" s="60"/>
      <c r="G131" s="60" t="s">
        <v>121</v>
      </c>
      <c r="H131" s="60">
        <v>100</v>
      </c>
      <c r="I131" s="60">
        <v>100</v>
      </c>
      <c r="J131" s="60"/>
      <c r="K131" s="60"/>
      <c r="L131" s="60"/>
      <c r="M131" s="60"/>
    </row>
    <row r="132" spans="1:13" ht="27" customHeight="1" x14ac:dyDescent="0.25">
      <c r="A132" s="60" t="s">
        <v>170</v>
      </c>
      <c r="B132" s="271" t="s">
        <v>235</v>
      </c>
      <c r="C132" s="272"/>
      <c r="D132" s="272"/>
      <c r="E132" s="279"/>
      <c r="F132" s="60"/>
      <c r="G132" s="60" t="s">
        <v>121</v>
      </c>
      <c r="H132" s="60">
        <v>100</v>
      </c>
      <c r="I132" s="60">
        <v>100</v>
      </c>
      <c r="J132" s="60"/>
      <c r="K132" s="60"/>
      <c r="L132" s="60"/>
      <c r="M132" s="60"/>
    </row>
    <row r="133" spans="1:13" ht="27" customHeight="1" x14ac:dyDescent="0.25">
      <c r="A133" s="60" t="s">
        <v>170</v>
      </c>
      <c r="B133" s="271" t="s">
        <v>236</v>
      </c>
      <c r="C133" s="272"/>
      <c r="D133" s="272"/>
      <c r="E133" s="279"/>
      <c r="F133" s="60"/>
      <c r="G133" s="60" t="s">
        <v>121</v>
      </c>
      <c r="H133" s="60">
        <v>100</v>
      </c>
      <c r="I133" s="60">
        <v>100</v>
      </c>
      <c r="J133" s="60"/>
      <c r="K133" s="60"/>
      <c r="L133" s="60"/>
      <c r="M133" s="60"/>
    </row>
    <row r="134" spans="1:13" x14ac:dyDescent="0.25">
      <c r="A134" s="60" t="s">
        <v>93</v>
      </c>
      <c r="B134" s="280" t="s">
        <v>303</v>
      </c>
      <c r="C134" s="281"/>
      <c r="D134" s="281"/>
      <c r="E134" s="281"/>
      <c r="F134" s="282"/>
      <c r="G134" s="60"/>
      <c r="H134" s="60"/>
      <c r="I134" s="60"/>
      <c r="J134" s="64"/>
      <c r="K134" s="64"/>
      <c r="L134" s="64"/>
      <c r="M134" s="60"/>
    </row>
    <row r="135" spans="1:13" ht="28.5" customHeight="1" x14ac:dyDescent="0.25">
      <c r="A135" s="39" t="s">
        <v>170</v>
      </c>
      <c r="B135" s="276" t="s">
        <v>176</v>
      </c>
      <c r="C135" s="277"/>
      <c r="D135" s="277"/>
      <c r="E135" s="278"/>
      <c r="F135" s="71"/>
      <c r="G135" s="60" t="s">
        <v>121</v>
      </c>
      <c r="H135" s="39">
        <v>100</v>
      </c>
      <c r="I135" s="39">
        <v>100</v>
      </c>
      <c r="J135" s="39"/>
      <c r="K135" s="39"/>
      <c r="L135" s="39"/>
      <c r="M135" s="39"/>
    </row>
    <row r="136" spans="1:13" ht="21" customHeight="1" x14ac:dyDescent="0.25">
      <c r="A136" s="39" t="s">
        <v>170</v>
      </c>
      <c r="B136" s="276" t="s">
        <v>177</v>
      </c>
      <c r="C136" s="277"/>
      <c r="D136" s="277"/>
      <c r="E136" s="278"/>
      <c r="F136" s="71"/>
      <c r="G136" s="60" t="s">
        <v>121</v>
      </c>
      <c r="H136" s="39">
        <v>100</v>
      </c>
      <c r="I136" s="39">
        <v>100</v>
      </c>
      <c r="J136" s="39"/>
      <c r="K136" s="39"/>
      <c r="L136" s="39"/>
      <c r="M136" s="39"/>
    </row>
    <row r="137" spans="1:13" ht="22.5" customHeight="1" x14ac:dyDescent="0.25">
      <c r="A137" s="39" t="s">
        <v>94</v>
      </c>
      <c r="B137" s="250" t="s">
        <v>158</v>
      </c>
      <c r="C137" s="251"/>
      <c r="D137" s="251"/>
      <c r="E137" s="252"/>
      <c r="F137" s="71"/>
      <c r="G137" s="60"/>
      <c r="H137" s="39"/>
      <c r="I137" s="39"/>
      <c r="J137" s="39"/>
      <c r="K137" s="39"/>
      <c r="L137" s="39"/>
      <c r="M137" s="39"/>
    </row>
    <row r="138" spans="1:13" x14ac:dyDescent="0.25">
      <c r="A138" s="39" t="s">
        <v>170</v>
      </c>
      <c r="B138" s="276" t="s">
        <v>202</v>
      </c>
      <c r="C138" s="277"/>
      <c r="D138" s="277"/>
      <c r="E138" s="278"/>
      <c r="F138" s="73"/>
      <c r="G138" s="60" t="s">
        <v>121</v>
      </c>
      <c r="H138" s="39">
        <v>95</v>
      </c>
      <c r="I138" s="39">
        <v>95</v>
      </c>
      <c r="J138" s="74"/>
      <c r="K138" s="74"/>
      <c r="L138" s="74"/>
      <c r="M138" s="74"/>
    </row>
    <row r="139" spans="1:13" ht="33" customHeight="1" x14ac:dyDescent="0.25">
      <c r="A139" s="39" t="s">
        <v>170</v>
      </c>
      <c r="B139" s="276" t="s">
        <v>203</v>
      </c>
      <c r="C139" s="277"/>
      <c r="D139" s="277"/>
      <c r="E139" s="278"/>
      <c r="F139" s="73"/>
      <c r="G139" s="60" t="s">
        <v>121</v>
      </c>
      <c r="H139" s="39">
        <v>90</v>
      </c>
      <c r="I139" s="39">
        <v>90</v>
      </c>
      <c r="J139" s="74"/>
      <c r="K139" s="74"/>
      <c r="L139" s="74"/>
      <c r="M139" s="74"/>
    </row>
    <row r="140" spans="1:13" ht="39" customHeight="1" x14ac:dyDescent="0.25">
      <c r="A140" s="39" t="s">
        <v>170</v>
      </c>
      <c r="B140" s="276" t="s">
        <v>206</v>
      </c>
      <c r="C140" s="277"/>
      <c r="D140" s="277"/>
      <c r="E140" s="278"/>
      <c r="F140" s="73"/>
      <c r="G140" s="60" t="s">
        <v>121</v>
      </c>
      <c r="H140" s="39">
        <v>80</v>
      </c>
      <c r="I140" s="39">
        <v>80</v>
      </c>
      <c r="J140" s="74"/>
      <c r="K140" s="74"/>
      <c r="L140" s="74"/>
      <c r="M140" s="74"/>
    </row>
    <row r="141" spans="1:13" ht="25.5" customHeight="1" x14ac:dyDescent="0.25">
      <c r="A141" s="39" t="s">
        <v>170</v>
      </c>
      <c r="B141" s="276" t="s">
        <v>204</v>
      </c>
      <c r="C141" s="277"/>
      <c r="D141" s="277"/>
      <c r="E141" s="278"/>
      <c r="F141" s="73"/>
      <c r="G141" s="60" t="s">
        <v>121</v>
      </c>
      <c r="H141" s="39">
        <v>100</v>
      </c>
      <c r="I141" s="39">
        <v>100</v>
      </c>
      <c r="J141" s="74"/>
      <c r="K141" s="74"/>
      <c r="L141" s="74"/>
      <c r="M141" s="74"/>
    </row>
    <row r="142" spans="1:13" ht="31.5" customHeight="1" x14ac:dyDescent="0.25">
      <c r="A142" s="39" t="s">
        <v>170</v>
      </c>
      <c r="B142" s="276" t="s">
        <v>205</v>
      </c>
      <c r="C142" s="277"/>
      <c r="D142" s="277"/>
      <c r="E142" s="278"/>
      <c r="F142" s="73"/>
      <c r="G142" s="60" t="s">
        <v>121</v>
      </c>
      <c r="H142" s="39">
        <v>100</v>
      </c>
      <c r="I142" s="39">
        <v>100</v>
      </c>
      <c r="J142" s="74"/>
      <c r="K142" s="74"/>
      <c r="L142" s="74"/>
      <c r="M142" s="74"/>
    </row>
    <row r="143" spans="1:13" ht="31.5" customHeight="1" x14ac:dyDescent="0.25">
      <c r="A143" s="39" t="s">
        <v>170</v>
      </c>
      <c r="B143" s="276" t="s">
        <v>250</v>
      </c>
      <c r="C143" s="277"/>
      <c r="D143" s="277"/>
      <c r="E143" s="278"/>
      <c r="F143" s="73"/>
      <c r="G143" s="60" t="s">
        <v>121</v>
      </c>
      <c r="H143" s="39">
        <v>100</v>
      </c>
      <c r="I143" s="39">
        <v>100</v>
      </c>
      <c r="J143" s="74"/>
      <c r="K143" s="74"/>
      <c r="L143" s="74"/>
      <c r="M143" s="74"/>
    </row>
    <row r="144" spans="1:13" x14ac:dyDescent="0.25">
      <c r="A144" s="39" t="s">
        <v>233</v>
      </c>
      <c r="B144" s="273" t="s">
        <v>159</v>
      </c>
      <c r="C144" s="274"/>
      <c r="D144" s="274"/>
      <c r="E144" s="275"/>
      <c r="F144" s="73"/>
      <c r="G144" s="73"/>
      <c r="H144" s="73"/>
      <c r="I144" s="73"/>
      <c r="J144" s="73"/>
      <c r="K144" s="73"/>
      <c r="L144" s="73"/>
      <c r="M144" s="73"/>
    </row>
    <row r="145" spans="1:13" ht="24" customHeight="1" x14ac:dyDescent="0.25">
      <c r="A145" s="39" t="s">
        <v>170</v>
      </c>
      <c r="B145" s="276" t="s">
        <v>220</v>
      </c>
      <c r="C145" s="277"/>
      <c r="D145" s="277"/>
      <c r="E145" s="278"/>
      <c r="F145" s="73"/>
      <c r="G145" s="39" t="s">
        <v>175</v>
      </c>
      <c r="H145" s="39">
        <v>170</v>
      </c>
      <c r="I145" s="39">
        <v>170</v>
      </c>
      <c r="J145" s="39"/>
      <c r="K145" s="39"/>
      <c r="L145" s="39"/>
      <c r="M145" s="39"/>
    </row>
    <row r="146" spans="1:13" ht="24" customHeight="1" x14ac:dyDescent="0.25">
      <c r="A146" s="39" t="s">
        <v>170</v>
      </c>
      <c r="B146" s="276" t="s">
        <v>221</v>
      </c>
      <c r="C146" s="277"/>
      <c r="D146" s="277"/>
      <c r="E146" s="278"/>
      <c r="F146" s="73"/>
      <c r="G146" s="39" t="s">
        <v>121</v>
      </c>
      <c r="H146" s="39">
        <v>100</v>
      </c>
      <c r="I146" s="39">
        <v>100</v>
      </c>
      <c r="J146" s="39"/>
      <c r="K146" s="39"/>
      <c r="L146" s="39"/>
      <c r="M146" s="39"/>
    </row>
    <row r="147" spans="1:13" ht="24" customHeight="1" x14ac:dyDescent="0.25">
      <c r="A147" s="39" t="s">
        <v>170</v>
      </c>
      <c r="B147" s="276" t="s">
        <v>222</v>
      </c>
      <c r="C147" s="277"/>
      <c r="D147" s="277"/>
      <c r="E147" s="278"/>
      <c r="F147" s="73"/>
      <c r="G147" s="39" t="s">
        <v>121</v>
      </c>
      <c r="H147" s="39">
        <v>100</v>
      </c>
      <c r="I147" s="39">
        <v>100</v>
      </c>
      <c r="J147" s="39"/>
      <c r="K147" s="39"/>
      <c r="L147" s="39"/>
      <c r="M147" s="39"/>
    </row>
    <row r="148" spans="1:13" ht="24" customHeight="1" x14ac:dyDescent="0.25">
      <c r="A148" s="39" t="s">
        <v>275</v>
      </c>
      <c r="B148" s="250" t="s">
        <v>260</v>
      </c>
      <c r="C148" s="251"/>
      <c r="D148" s="251"/>
      <c r="E148" s="252"/>
      <c r="F148" s="73"/>
      <c r="G148" s="39"/>
      <c r="H148" s="39"/>
      <c r="I148" s="39"/>
      <c r="J148" s="39"/>
      <c r="K148" s="39"/>
      <c r="L148" s="39"/>
      <c r="M148" s="39"/>
    </row>
    <row r="149" spans="1:13" ht="24" customHeight="1" x14ac:dyDescent="0.25">
      <c r="A149" s="39" t="s">
        <v>170</v>
      </c>
      <c r="B149" s="276" t="s">
        <v>276</v>
      </c>
      <c r="C149" s="277"/>
      <c r="D149" s="277"/>
      <c r="E149" s="278"/>
      <c r="F149" s="73"/>
      <c r="G149" s="39" t="s">
        <v>121</v>
      </c>
      <c r="H149" s="39">
        <v>100</v>
      </c>
      <c r="I149" s="39">
        <v>100</v>
      </c>
      <c r="J149" s="39"/>
      <c r="K149" s="39"/>
      <c r="L149" s="39"/>
      <c r="M149" s="39"/>
    </row>
    <row r="150" spans="1:13" ht="24" hidden="1" customHeight="1" x14ac:dyDescent="0.25">
      <c r="A150" s="39" t="s">
        <v>170</v>
      </c>
      <c r="B150" s="283"/>
      <c r="C150" s="284"/>
      <c r="D150" s="284"/>
      <c r="E150" s="285"/>
      <c r="F150" s="73"/>
      <c r="G150" s="39"/>
      <c r="H150" s="39"/>
      <c r="I150" s="39"/>
      <c r="J150" s="39"/>
      <c r="K150" s="39"/>
      <c r="L150" s="39"/>
      <c r="M150" s="39"/>
    </row>
    <row r="151" spans="1:13" ht="24" hidden="1" customHeight="1" x14ac:dyDescent="0.25">
      <c r="A151" s="39" t="s">
        <v>170</v>
      </c>
      <c r="B151" s="283"/>
      <c r="C151" s="284"/>
      <c r="D151" s="284"/>
      <c r="E151" s="285"/>
      <c r="F151" s="73"/>
      <c r="G151" s="39"/>
      <c r="H151" s="39"/>
      <c r="I151" s="39"/>
      <c r="J151" s="39"/>
      <c r="K151" s="39"/>
      <c r="L151" s="39"/>
      <c r="M151" s="39"/>
    </row>
    <row r="152" spans="1:13" ht="24" hidden="1" customHeight="1" x14ac:dyDescent="0.25">
      <c r="A152" s="39" t="s">
        <v>170</v>
      </c>
      <c r="B152" s="283"/>
      <c r="C152" s="284"/>
      <c r="D152" s="284"/>
      <c r="E152" s="285"/>
      <c r="F152" s="73"/>
      <c r="G152" s="39"/>
      <c r="H152" s="39"/>
      <c r="I152" s="39"/>
      <c r="J152" s="39"/>
      <c r="K152" s="39"/>
      <c r="L152" s="39"/>
      <c r="M152" s="39"/>
    </row>
    <row r="153" spans="1:13" ht="24" customHeight="1" x14ac:dyDescent="0.25">
      <c r="A153" s="39" t="s">
        <v>95</v>
      </c>
      <c r="B153" s="273" t="s">
        <v>317</v>
      </c>
      <c r="C153" s="274"/>
      <c r="D153" s="274"/>
      <c r="E153" s="275"/>
      <c r="F153" s="73"/>
      <c r="G153" s="39"/>
      <c r="H153" s="39"/>
      <c r="I153" s="39"/>
      <c r="J153" s="39"/>
      <c r="K153" s="39"/>
      <c r="L153" s="39"/>
      <c r="M153" s="126"/>
    </row>
    <row r="154" spans="1:13" ht="24" customHeight="1" x14ac:dyDescent="0.25">
      <c r="A154" s="39" t="s">
        <v>170</v>
      </c>
      <c r="B154" s="276" t="s">
        <v>176</v>
      </c>
      <c r="C154" s="277"/>
      <c r="D154" s="277"/>
      <c r="E154" s="278"/>
      <c r="F154" s="73"/>
      <c r="G154" s="39" t="s">
        <v>121</v>
      </c>
      <c r="H154" s="39">
        <v>100</v>
      </c>
      <c r="I154" s="39">
        <v>100</v>
      </c>
      <c r="J154" s="39"/>
      <c r="K154" s="39"/>
      <c r="L154" s="39"/>
      <c r="M154" s="126"/>
    </row>
    <row r="155" spans="1:13" ht="24" customHeight="1" x14ac:dyDescent="0.25">
      <c r="A155" s="39" t="s">
        <v>96</v>
      </c>
      <c r="B155" s="250" t="s">
        <v>363</v>
      </c>
      <c r="C155" s="251"/>
      <c r="D155" s="251"/>
      <c r="E155" s="252"/>
      <c r="F155" s="73"/>
      <c r="G155" s="39"/>
      <c r="H155" s="39"/>
      <c r="I155" s="39"/>
      <c r="J155" s="39"/>
      <c r="K155" s="39"/>
      <c r="L155" s="39"/>
      <c r="M155" s="39"/>
    </row>
    <row r="156" spans="1:13" ht="24" customHeight="1" x14ac:dyDescent="0.25">
      <c r="A156" s="39" t="s">
        <v>170</v>
      </c>
      <c r="B156" s="276" t="s">
        <v>367</v>
      </c>
      <c r="C156" s="277"/>
      <c r="D156" s="277"/>
      <c r="E156" s="278"/>
      <c r="F156" s="73"/>
      <c r="G156" s="39" t="s">
        <v>121</v>
      </c>
      <c r="H156" s="39">
        <v>100</v>
      </c>
      <c r="I156" s="39">
        <v>100</v>
      </c>
      <c r="J156" s="39"/>
      <c r="K156" s="39"/>
      <c r="L156" s="39"/>
      <c r="M156" s="39"/>
    </row>
    <row r="157" spans="1:13" ht="30.75" customHeight="1" x14ac:dyDescent="0.25">
      <c r="A157" s="306" t="s">
        <v>381</v>
      </c>
      <c r="B157" s="307"/>
      <c r="C157" s="307"/>
      <c r="D157" s="307"/>
      <c r="E157" s="307"/>
      <c r="F157" s="307"/>
      <c r="G157" s="307"/>
      <c r="H157" s="307"/>
      <c r="I157" s="307"/>
      <c r="J157" s="307"/>
      <c r="K157" s="307"/>
      <c r="L157" s="307"/>
      <c r="M157" s="308"/>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view="pageBreakPreview" zoomScaleNormal="100" zoomScaleSheetLayoutView="100" workbookViewId="0">
      <selection activeCell="C7" sqref="C7:C8"/>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7" customWidth="1"/>
  </cols>
  <sheetData>
    <row r="1" spans="1:13" ht="56.25" customHeight="1" x14ac:dyDescent="0.25">
      <c r="E1" s="178" t="s">
        <v>379</v>
      </c>
      <c r="F1" s="178"/>
      <c r="G1" s="178"/>
    </row>
    <row r="2" spans="1:13" ht="48.75" customHeight="1" x14ac:dyDescent="0.25">
      <c r="A2" s="220" t="s">
        <v>241</v>
      </c>
      <c r="B2" s="220"/>
      <c r="C2" s="220"/>
      <c r="D2" s="220"/>
      <c r="E2" s="220"/>
      <c r="F2" s="220"/>
    </row>
    <row r="4" spans="1:13" ht="39.75" customHeight="1" x14ac:dyDescent="0.25">
      <c r="A4" s="319" t="s">
        <v>10</v>
      </c>
      <c r="B4" s="319" t="s">
        <v>0</v>
      </c>
      <c r="C4" s="319"/>
      <c r="D4" s="319"/>
      <c r="E4" s="319"/>
      <c r="F4" s="319" t="s">
        <v>8</v>
      </c>
    </row>
    <row r="5" spans="1:13" ht="16.5" customHeight="1" x14ac:dyDescent="0.25">
      <c r="A5" s="319"/>
      <c r="B5" s="1" t="s">
        <v>1</v>
      </c>
      <c r="C5" s="1" t="s">
        <v>6</v>
      </c>
      <c r="D5" s="1" t="s">
        <v>132</v>
      </c>
      <c r="E5" s="1" t="s">
        <v>133</v>
      </c>
      <c r="F5" s="319"/>
    </row>
    <row r="6" spans="1:13" ht="15.75" x14ac:dyDescent="0.25">
      <c r="A6" s="319"/>
      <c r="B6" s="173" t="s">
        <v>2</v>
      </c>
      <c r="C6" s="173" t="s">
        <v>3</v>
      </c>
      <c r="D6" s="173" t="s">
        <v>4</v>
      </c>
      <c r="E6" s="173" t="s">
        <v>126</v>
      </c>
      <c r="F6" s="319"/>
    </row>
    <row r="7" spans="1:13" ht="15.75" customHeight="1" x14ac:dyDescent="0.25">
      <c r="A7" s="320" t="s">
        <v>9</v>
      </c>
      <c r="B7" s="318">
        <f>B9+B10</f>
        <v>29814901</v>
      </c>
      <c r="C7" s="318">
        <v>0</v>
      </c>
      <c r="D7" s="318">
        <v>0</v>
      </c>
      <c r="E7" s="318">
        <v>0</v>
      </c>
      <c r="F7" s="318">
        <f>B7+C7+D7+E7</f>
        <v>29814901</v>
      </c>
    </row>
    <row r="8" spans="1:13" ht="12" customHeight="1" x14ac:dyDescent="0.25">
      <c r="A8" s="320"/>
      <c r="B8" s="318"/>
      <c r="C8" s="318"/>
      <c r="D8" s="318"/>
      <c r="E8" s="318"/>
      <c r="F8" s="318"/>
    </row>
    <row r="9" spans="1:13" ht="31.5" x14ac:dyDescent="0.25">
      <c r="A9" s="3" t="s">
        <v>7</v>
      </c>
      <c r="B9" s="171">
        <v>2180626</v>
      </c>
      <c r="C9" s="171">
        <v>0</v>
      </c>
      <c r="D9" s="171">
        <v>0</v>
      </c>
      <c r="E9" s="171">
        <v>0</v>
      </c>
      <c r="F9" s="171">
        <f>B9+C9+D9+E9</f>
        <v>2180626</v>
      </c>
      <c r="G9" s="53"/>
    </row>
    <row r="10" spans="1:13" ht="31.5" x14ac:dyDescent="0.25">
      <c r="A10" s="3" t="s">
        <v>5</v>
      </c>
      <c r="B10" s="172">
        <v>27634275</v>
      </c>
      <c r="C10" s="171">
        <v>0</v>
      </c>
      <c r="D10" s="171">
        <v>0</v>
      </c>
      <c r="E10" s="171">
        <v>0</v>
      </c>
      <c r="F10" s="171">
        <f>B10+C10+D10+E10</f>
        <v>27634275</v>
      </c>
    </row>
    <row r="11" spans="1:13" ht="15.75" x14ac:dyDescent="0.25">
      <c r="A11" s="3" t="s">
        <v>131</v>
      </c>
      <c r="B11" s="57">
        <v>0</v>
      </c>
      <c r="C11" s="2">
        <v>0</v>
      </c>
      <c r="D11" s="2">
        <v>0</v>
      </c>
      <c r="E11" s="2">
        <v>0</v>
      </c>
      <c r="F11" s="56">
        <v>0</v>
      </c>
    </row>
    <row r="12" spans="1:13" ht="42.75" customHeight="1" x14ac:dyDescent="0.25">
      <c r="A12" s="315" t="s">
        <v>380</v>
      </c>
      <c r="B12" s="316"/>
      <c r="C12" s="316"/>
      <c r="D12" s="316"/>
      <c r="E12" s="316"/>
      <c r="F12" s="316"/>
      <c r="G12" s="316"/>
      <c r="H12" s="316"/>
      <c r="I12" s="316"/>
      <c r="J12" s="316"/>
      <c r="K12" s="316"/>
      <c r="L12" s="316"/>
      <c r="M12" s="317"/>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2025-08-14T14:25:00Z</dcterms:modified>
</cp:coreProperties>
</file>