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5" windowHeight="7680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2'!$A$1:$L$135</definedName>
    <definedName name="_xlnm.Print_Area" localSheetId="2">'Додаток 3'!$A$1:$I$16</definedName>
  </definedNames>
  <calcPr calcId="152511"/>
</workbook>
</file>

<file path=xl/calcChain.xml><?xml version="1.0" encoding="utf-8"?>
<calcChain xmlns="http://schemas.openxmlformats.org/spreadsheetml/2006/main">
  <c r="I20" i="8" l="1"/>
  <c r="I10" i="8" l="1"/>
  <c r="I11" i="8"/>
  <c r="N13" i="8" l="1"/>
  <c r="F112" i="9" l="1"/>
  <c r="J24" i="8"/>
  <c r="K24" i="8"/>
  <c r="L24" i="8"/>
  <c r="M24" i="8"/>
  <c r="I24" i="8"/>
  <c r="N23" i="8"/>
  <c r="J33" i="8"/>
  <c r="K33" i="8"/>
  <c r="L33" i="8"/>
  <c r="M33" i="8"/>
  <c r="I33" i="8"/>
  <c r="N32" i="8"/>
  <c r="N31" i="8" l="1"/>
  <c r="F95" i="9"/>
  <c r="F111" i="9" s="1"/>
  <c r="N19" i="8"/>
  <c r="I21" i="8"/>
  <c r="F14" i="9" l="1"/>
  <c r="F32" i="9" s="1"/>
  <c r="N22" i="8" l="1"/>
  <c r="N21" i="8" l="1"/>
  <c r="F13" i="9" l="1"/>
  <c r="F31" i="9" s="1"/>
  <c r="F94" i="9" l="1"/>
  <c r="F110" i="9" s="1"/>
  <c r="I5" i="8" l="1"/>
  <c r="N30" i="8" l="1"/>
  <c r="F124" i="9" l="1"/>
  <c r="F130" i="9" s="1"/>
  <c r="F123" i="9"/>
  <c r="F129" i="9" s="1"/>
  <c r="F93" i="9"/>
  <c r="F109" i="9" s="1"/>
  <c r="F75" i="9"/>
  <c r="F85" i="9" s="1"/>
  <c r="I28" i="8" l="1"/>
  <c r="N20" i="8"/>
  <c r="E118" i="9" l="1"/>
  <c r="E105" i="9"/>
  <c r="E97" i="9"/>
  <c r="E81" i="9"/>
  <c r="E88" i="9"/>
  <c r="E76" i="9"/>
  <c r="E70" i="9"/>
  <c r="E58" i="9"/>
  <c r="E50" i="9"/>
  <c r="E39" i="9"/>
  <c r="E24" i="9"/>
  <c r="E15" i="9"/>
  <c r="F12" i="9"/>
  <c r="F11" i="9"/>
  <c r="F30" i="9" l="1"/>
  <c r="F29" i="9"/>
  <c r="J36" i="8" l="1"/>
  <c r="K36" i="8"/>
  <c r="L36" i="8"/>
  <c r="M36" i="8"/>
  <c r="I36" i="8"/>
  <c r="N34" i="8"/>
  <c r="N35" i="8"/>
  <c r="N29" i="8"/>
  <c r="N33" i="8" s="1"/>
  <c r="N27" i="8"/>
  <c r="N28" i="8" s="1"/>
  <c r="N25" i="8"/>
  <c r="N6" i="8"/>
  <c r="N7" i="8"/>
  <c r="N8" i="8"/>
  <c r="N9" i="8"/>
  <c r="N10" i="8"/>
  <c r="N11" i="8"/>
  <c r="N24" i="8" s="1"/>
  <c r="N12" i="8"/>
  <c r="N14" i="8"/>
  <c r="N15" i="8"/>
  <c r="N16" i="8"/>
  <c r="N17" i="8"/>
  <c r="N18" i="8"/>
  <c r="N5" i="8"/>
  <c r="N36" i="8" l="1"/>
  <c r="L37" i="8"/>
  <c r="N37" i="8" l="1"/>
  <c r="K37" i="8"/>
  <c r="D10" i="7" s="1"/>
  <c r="D13" i="7" s="1"/>
  <c r="M37" i="8"/>
  <c r="J37" i="8" l="1"/>
  <c r="C10" i="7" s="1"/>
  <c r="C13" i="7" l="1"/>
  <c r="F10" i="9"/>
  <c r="F28" i="9" s="1"/>
  <c r="I37" i="8"/>
  <c r="B10" i="7"/>
  <c r="I10" i="7" s="1"/>
  <c r="B13" i="7" l="1"/>
  <c r="I13" i="7" s="1"/>
</calcChain>
</file>

<file path=xl/sharedStrings.xml><?xml version="1.0" encoding="utf-8"?>
<sst xmlns="http://schemas.openxmlformats.org/spreadsheetml/2006/main" count="446" uniqueCount="222">
  <si>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</si>
  <si>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</si>
  <si>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</si>
  <si>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</si>
  <si>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</si>
  <si>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</si>
  <si>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</si>
  <si>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</si>
  <si>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</si>
  <si>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</si>
  <si>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</si>
  <si>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</si>
  <si>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</si>
  <si>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</si>
  <si>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</si>
  <si>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</si>
  <si>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</si>
  <si>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</si>
  <si>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</si>
  <si>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</si>
  <si>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</si>
  <si>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</si>
  <si>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</si>
  <si>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</si>
  <si>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</si>
  <si>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</si>
  <si>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</si>
  <si>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</si>
  <si>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</si>
  <si>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</si>
  <si>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</si>
  <si>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</si>
  <si>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</si>
  <si>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</si>
  <si>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</si>
  <si>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</si>
  <si>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</si>
  <si>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</si>
  <si>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</si>
  <si>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</si>
  <si>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</si>
  <si>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</si>
  <si>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</si>
  <si>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</si>
  <si>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</si>
  <si>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</si>
  <si>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</si>
  <si>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</si>
  <si>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</si>
  <si>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</si>
  <si>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</si>
  <si>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</si>
  <si>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</si>
  <si>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</si>
  <si>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</si>
  <si>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</si>
  <si>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</si>
  <si>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</si>
  <si>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</si>
  <si>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</si>
  <si>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</si>
  <si>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</si>
  <si>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</si>
  <si>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</si>
  <si>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</si>
  <si>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</si>
  <si>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</si>
  <si>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</si>
  <si>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</si>
  <si>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</si>
  <si>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</si>
  <si>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</si>
  <si>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</si>
  <si>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</si>
  <si>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</si>
  <si>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</si>
  <si>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</si>
  <si>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</si>
  <si>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</si>
  <si>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</si>
  <si>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</si>
  <si>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</si>
  <si>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</si>
  <si>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</si>
  <si>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</si>
  <si>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</si>
  <si>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</si>
  <si>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</si>
  <si>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</si>
  <si>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</si>
  <si>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</si>
  <si>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</si>
  <si>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</si>
  <si>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</si>
  <si>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</si>
  <si>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</si>
  <si>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</si>
  <si>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</si>
  <si>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</si>
  <si>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</si>
  <si>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</si>
  <si>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</si>
  <si>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</si>
  <si>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</si>
  <si>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</si>
  <si>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</si>
  <si>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</si>
  <si>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</si>
  <si>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</si>
  <si>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</si>
  <si>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</si>
  <si>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</si>
  <si>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</si>
  <si>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</si>
  <si>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</si>
  <si>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</si>
  <si>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</si>
  <si>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</si>
  <si>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</si>
  <si>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</si>
  <si>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</si>
  <si>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</si>
  <si>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</si>
  <si>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</si>
  <si>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</si>
  <si>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</si>
  <si>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</si>
  <si>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</si>
  <si>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</si>
  <si>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</si>
  <si>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</si>
  <si>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</si>
  <si>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</si>
  <si>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</si>
  <si>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</si>
  <si>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</si>
  <si>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</si>
  <si>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</si>
  <si>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</si>
  <si>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</si>
  <si>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</si>
  <si>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</si>
  <si>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</si>
  <si>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</si>
  <si>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</si>
  <si>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</si>
  <si>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</si>
  <si>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</si>
  <si>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</si>
  <si>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</si>
  <si>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</si>
  <si>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</si>
  <si>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</si>
  <si>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</si>
  <si>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</si>
  <si>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</si>
  <si>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</si>
  <si>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</si>
  <si>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</si>
  <si>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</si>
  <si>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</si>
  <si>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</si>
  <si>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</si>
  <si>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</si>
  <si>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</si>
  <si>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</si>
  <si>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</si>
  <si>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</si>
  <si>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</si>
  <si>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</si>
  <si>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</si>
  <si>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</si>
  <si>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</si>
  <si>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</si>
  <si>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</si>
  <si>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</si>
  <si>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</si>
  <si>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</si>
  <si>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</si>
  <si>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</si>
  <si>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</si>
  <si>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</si>
  <si>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</si>
  <si>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</si>
  <si>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</si>
  <si>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</si>
  <si>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</si>
  <si>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</si>
  <si>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</si>
  <si>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 xml:space="preserve">1.6. Покращення матеріально-технічної бази </t>
  </si>
  <si>
    <t>Придбання обладнання і предметів довготривалого використання: 1)для трактора (косилка); 2)садові подрібнювачі; 3)причіпний розкидач піску та солі; 4)модульний вагончик</t>
  </si>
  <si>
    <t>1.5.</t>
  </si>
  <si>
    <t xml:space="preserve">Обсяг видатків на покращення матеріально-технічної бази </t>
  </si>
  <si>
    <t>Кількісь придбаних одиниць</t>
  </si>
  <si>
    <t xml:space="preserve">Середні витрати на одну одиницю </t>
  </si>
  <si>
    <t>Відсоток забезпеченості обладненням для покращення матеріально-технічної бази</t>
  </si>
  <si>
    <t>Послуги з благоустрою населених пунктів (вивезення великогабарітного сміття та встановлення лодок для накопичення і вивезення садово-паркових відходів)</t>
  </si>
  <si>
    <t xml:space="preserve">Утримання в належному стані  внутрішніх та зовнішних мереж водопостачання та водовідведення </t>
  </si>
  <si>
    <t>1.7.Заходи з організації благоустрою населених пунктів громади</t>
  </si>
  <si>
    <t xml:space="preserve">Капітальний ремонт огорожі прилеглої території каналізаційної насосної станції по вул. Храмова, буд. 3а в с. Фонтанка </t>
  </si>
  <si>
    <t>Поточний ремонт водоводу  пров. Джерельний, с.Ліски Одеського району Одеської області</t>
  </si>
  <si>
    <t>1.6.</t>
  </si>
  <si>
    <t xml:space="preserve">Обсяг видатків на проведення Капітального ремонту огорожі прилеглої території каналізаційної насосної станції по вул. Храмова, буд. 3а в с. Фонтанка </t>
  </si>
  <si>
    <t>м</t>
  </si>
  <si>
    <t>Протяжність огорожі</t>
  </si>
  <si>
    <t>Середні витрати на 1 м огорожі</t>
  </si>
  <si>
    <t>Відсоток виконання капітального ремонту</t>
  </si>
  <si>
    <t>Послуги з благоустрою населених пунктів (вивезення  сміття )</t>
  </si>
  <si>
    <t>Придбання сантехнічних матеріалів</t>
  </si>
  <si>
    <t>Обсяг видатків на придбання сантехнічних матеріалів</t>
  </si>
  <si>
    <t>4.3.</t>
  </si>
  <si>
    <t>кількість матеріалів</t>
  </si>
  <si>
    <t>Середні витрати на матеріали</t>
  </si>
  <si>
    <t>Відсоток забезпеченості матеріалами</t>
  </si>
  <si>
    <t>Послуги з водопостачання</t>
  </si>
  <si>
    <t>Відновлення асфальтового покриття порушенного під час проведення робіт з усунення аварійних ситуацій на мережах водопостачання</t>
  </si>
  <si>
    <t>Обсяг видатків на послуги з водопостачання</t>
  </si>
  <si>
    <t>4.4.</t>
  </si>
  <si>
    <t>кількість кубічних метрів</t>
  </si>
  <si>
    <t>Середні витрати на послуги водопостачання</t>
  </si>
  <si>
    <t xml:space="preserve">Відсоток забезпеченості послугами з водопостачання </t>
  </si>
  <si>
    <t>Відрядження працівників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</si>
</sst>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topLeftCell="A25" zoomScale="55" zoomScaleNormal="100" zoomScaleSheetLayoutView="55" workbookViewId="0">
      <selection activeCell="E5" sqref="E5:E23"/>
    </sheetView>
  </sheetViews>
  <sheetFormatPr defaultColWidth="9.140625" defaultRowHeight="15.75" x14ac:dyDescent="0.25"/>
  <cols>
    <col min="1" max="1" width="4.28515625" style="22" customWidth="1"/>
    <col min="2" max="2" width="27.5703125" style="21" customWidth="1"/>
    <col min="3" max="3" width="30" style="21" customWidth="1"/>
    <col min="4" max="4" width="36.7109375" style="57" customWidth="1"/>
    <col min="5" max="5" width="22.5703125" style="21" customWidth="1"/>
    <col min="6" max="7" width="9.140625" style="21"/>
    <col min="8" max="8" width="10.28515625" style="21" customWidth="1"/>
    <col min="9" max="9" width="13.28515625" style="21" customWidth="1"/>
    <col min="10" max="10" width="9.5703125" style="21" customWidth="1"/>
    <col min="11" max="11" width="11.7109375" style="21" customWidth="1"/>
    <col min="12" max="12" width="11.140625" style="21" customWidth="1"/>
    <col min="13" max="13" width="11" style="21" customWidth="1"/>
    <col min="14" max="14" width="14.140625" style="21" customWidth="1"/>
    <col min="15" max="15" width="21" style="21" customWidth="1"/>
    <col min="16" max="16384" width="9.140625" style="21"/>
  </cols>
  <sheetData>
    <row r="1" spans="1:15" x14ac:dyDescent="0.25">
      <c r="K1" s="107" t="s">
        <v>169</v>
      </c>
      <c r="L1" s="107"/>
      <c r="M1" s="107"/>
    </row>
    <row r="2" spans="1:15" ht="18.75" x14ac:dyDescent="0.3">
      <c r="D2" s="108" t="s">
        <v>170</v>
      </c>
      <c r="E2" s="108"/>
      <c r="F2" s="108"/>
      <c r="G2" s="108"/>
      <c r="H2" s="108"/>
      <c r="I2" s="108"/>
      <c r="K2" s="22"/>
      <c r="L2" s="22"/>
      <c r="M2" s="22"/>
    </row>
    <row r="3" spans="1:15" x14ac:dyDescent="0.25">
      <c r="A3" s="131" t="s">
        <v>0</v>
      </c>
      <c r="B3" s="114" t="s">
        <v>1</v>
      </c>
      <c r="C3" s="114" t="s">
        <v>2</v>
      </c>
      <c r="D3" s="114" t="s">
        <v>127</v>
      </c>
      <c r="E3" s="114" t="s">
        <v>3</v>
      </c>
      <c r="F3" s="114" t="s">
        <v>4</v>
      </c>
      <c r="G3" s="114" t="s">
        <v>5</v>
      </c>
      <c r="H3" s="114" t="s">
        <v>6</v>
      </c>
      <c r="I3" s="114" t="s">
        <v>7</v>
      </c>
      <c r="J3" s="114"/>
      <c r="K3" s="114"/>
      <c r="L3" s="114"/>
      <c r="M3" s="114"/>
      <c r="N3" s="114"/>
      <c r="O3" s="114" t="s">
        <v>8</v>
      </c>
    </row>
    <row r="4" spans="1:15" x14ac:dyDescent="0.25">
      <c r="A4" s="131"/>
      <c r="B4" s="114"/>
      <c r="C4" s="114"/>
      <c r="D4" s="114"/>
      <c r="E4" s="114"/>
      <c r="F4" s="114"/>
      <c r="G4" s="114"/>
      <c r="H4" s="114"/>
      <c r="I4" s="86" t="s">
        <v>98</v>
      </c>
      <c r="J4" s="86" t="s">
        <v>99</v>
      </c>
      <c r="K4" s="86" t="s">
        <v>100</v>
      </c>
      <c r="L4" s="86" t="s">
        <v>128</v>
      </c>
      <c r="M4" s="86" t="s">
        <v>129</v>
      </c>
      <c r="N4" s="50" t="s">
        <v>12</v>
      </c>
      <c r="O4" s="114"/>
    </row>
    <row r="5" spans="1:15" ht="33" customHeight="1" x14ac:dyDescent="0.25">
      <c r="A5" s="112">
        <v>1</v>
      </c>
      <c r="B5" s="127" t="s">
        <v>9</v>
      </c>
      <c r="C5" s="120" t="s">
        <v>132</v>
      </c>
      <c r="D5" s="51" t="s">
        <v>14</v>
      </c>
      <c r="E5" s="120" t="s">
        <v>130</v>
      </c>
      <c r="F5" s="120" t="s">
        <v>137</v>
      </c>
      <c r="G5" s="120" t="s">
        <v>10</v>
      </c>
      <c r="H5" s="120" t="s">
        <v>138</v>
      </c>
      <c r="I5" s="52">
        <f>16917000+3721740</f>
        <v>20638740</v>
      </c>
      <c r="J5" s="53"/>
      <c r="K5" s="53"/>
      <c r="L5" s="54"/>
      <c r="M5" s="54"/>
      <c r="N5" s="79">
        <f>I5+J5+K5+L5+M5</f>
        <v>20638740</v>
      </c>
      <c r="O5" s="120" t="s">
        <v>91</v>
      </c>
    </row>
    <row r="6" spans="1:15" ht="31.5" x14ac:dyDescent="0.25">
      <c r="A6" s="113"/>
      <c r="B6" s="128"/>
      <c r="C6" s="121"/>
      <c r="D6" s="51" t="s">
        <v>16</v>
      </c>
      <c r="E6" s="121"/>
      <c r="F6" s="121"/>
      <c r="G6" s="121"/>
      <c r="H6" s="121"/>
      <c r="I6" s="52">
        <v>150000</v>
      </c>
      <c r="J6" s="53"/>
      <c r="K6" s="53"/>
      <c r="L6" s="54"/>
      <c r="M6" s="54"/>
      <c r="N6" s="79">
        <f t="shared" ref="N6:N23" si="0">I6+J6+K6+L6+M6</f>
        <v>150000</v>
      </c>
      <c r="O6" s="121"/>
    </row>
    <row r="7" spans="1:15" ht="66.75" customHeight="1" x14ac:dyDescent="0.25">
      <c r="A7" s="113"/>
      <c r="B7" s="128"/>
      <c r="C7" s="121"/>
      <c r="D7" s="51" t="s">
        <v>17</v>
      </c>
      <c r="E7" s="121"/>
      <c r="F7" s="121"/>
      <c r="G7" s="121"/>
      <c r="H7" s="121"/>
      <c r="I7" s="52">
        <v>150000</v>
      </c>
      <c r="J7" s="53"/>
      <c r="K7" s="53"/>
      <c r="L7" s="54"/>
      <c r="M7" s="54"/>
      <c r="N7" s="79">
        <f t="shared" si="0"/>
        <v>150000</v>
      </c>
      <c r="O7" s="121"/>
    </row>
    <row r="8" spans="1:15" ht="111" customHeight="1" x14ac:dyDescent="0.25">
      <c r="A8" s="113"/>
      <c r="B8" s="128"/>
      <c r="C8" s="121"/>
      <c r="D8" s="88" t="s">
        <v>181</v>
      </c>
      <c r="E8" s="121"/>
      <c r="F8" s="121"/>
      <c r="G8" s="121"/>
      <c r="H8" s="121"/>
      <c r="I8" s="52">
        <v>200000</v>
      </c>
      <c r="J8" s="53"/>
      <c r="K8" s="53"/>
      <c r="L8" s="54"/>
      <c r="M8" s="54"/>
      <c r="N8" s="79">
        <f t="shared" si="0"/>
        <v>200000</v>
      </c>
      <c r="O8" s="121"/>
    </row>
    <row r="9" spans="1:15" ht="25.5" customHeight="1" x14ac:dyDescent="0.25">
      <c r="A9" s="113"/>
      <c r="B9" s="128"/>
      <c r="C9" s="121"/>
      <c r="D9" s="51" t="s">
        <v>15</v>
      </c>
      <c r="E9" s="121"/>
      <c r="F9" s="121"/>
      <c r="G9" s="121"/>
      <c r="H9" s="121"/>
      <c r="I9" s="52">
        <v>100000</v>
      </c>
      <c r="J9" s="53"/>
      <c r="K9" s="53"/>
      <c r="L9" s="54"/>
      <c r="M9" s="54"/>
      <c r="N9" s="79">
        <f t="shared" si="0"/>
        <v>100000</v>
      </c>
      <c r="O9" s="121"/>
    </row>
    <row r="10" spans="1:15" ht="47.25" x14ac:dyDescent="0.25">
      <c r="A10" s="113"/>
      <c r="B10" s="128"/>
      <c r="C10" s="121"/>
      <c r="D10" s="51" t="s">
        <v>22</v>
      </c>
      <c r="E10" s="121"/>
      <c r="F10" s="121"/>
      <c r="G10" s="121"/>
      <c r="H10" s="121"/>
      <c r="I10" s="52">
        <f>200000+100000</f>
        <v>300000</v>
      </c>
      <c r="J10" s="53"/>
      <c r="K10" s="53"/>
      <c r="L10" s="54"/>
      <c r="M10" s="54"/>
      <c r="N10" s="79">
        <f t="shared" si="0"/>
        <v>300000</v>
      </c>
      <c r="O10" s="121"/>
    </row>
    <row r="11" spans="1:15" ht="41.25" customHeight="1" x14ac:dyDescent="0.25">
      <c r="A11" s="113"/>
      <c r="B11" s="128"/>
      <c r="C11" s="121"/>
      <c r="D11" s="51" t="s">
        <v>18</v>
      </c>
      <c r="E11" s="121"/>
      <c r="F11" s="121"/>
      <c r="G11" s="121"/>
      <c r="H11" s="121"/>
      <c r="I11" s="52">
        <f>1624000</f>
        <v>1624000</v>
      </c>
      <c r="J11" s="53"/>
      <c r="K11" s="53"/>
      <c r="L11" s="54"/>
      <c r="M11" s="54"/>
      <c r="N11" s="79">
        <f t="shared" si="0"/>
        <v>1624000</v>
      </c>
      <c r="O11" s="121"/>
    </row>
    <row r="12" spans="1:15" ht="65.25" customHeight="1" x14ac:dyDescent="0.25">
      <c r="A12" s="113"/>
      <c r="B12" s="128"/>
      <c r="C12" s="121"/>
      <c r="D12" s="51" t="s">
        <v>19</v>
      </c>
      <c r="E12" s="121"/>
      <c r="F12" s="121"/>
      <c r="G12" s="121"/>
      <c r="H12" s="121"/>
      <c r="I12" s="52">
        <v>75000</v>
      </c>
      <c r="J12" s="53"/>
      <c r="K12" s="53"/>
      <c r="L12" s="54"/>
      <c r="M12" s="54"/>
      <c r="N12" s="79">
        <f t="shared" si="0"/>
        <v>75000</v>
      </c>
      <c r="O12" s="121"/>
    </row>
    <row r="13" spans="1:15" ht="65.25" customHeight="1" x14ac:dyDescent="0.25">
      <c r="A13" s="113"/>
      <c r="B13" s="128"/>
      <c r="C13" s="122"/>
      <c r="D13" s="51" t="s">
        <v>221</v>
      </c>
      <c r="E13" s="121"/>
      <c r="F13" s="121"/>
      <c r="G13" s="121"/>
      <c r="H13" s="121"/>
      <c r="I13" s="52">
        <v>50000</v>
      </c>
      <c r="J13" s="53"/>
      <c r="K13" s="53"/>
      <c r="L13" s="54"/>
      <c r="M13" s="54"/>
      <c r="N13" s="79">
        <f t="shared" si="0"/>
        <v>50000</v>
      </c>
      <c r="O13" s="121"/>
    </row>
    <row r="14" spans="1:15" ht="106.5" customHeight="1" x14ac:dyDescent="0.25">
      <c r="A14" s="113"/>
      <c r="B14" s="128"/>
      <c r="C14" s="88" t="s">
        <v>133</v>
      </c>
      <c r="D14" s="51" t="s">
        <v>21</v>
      </c>
      <c r="E14" s="121"/>
      <c r="F14" s="121"/>
      <c r="G14" s="121"/>
      <c r="H14" s="121"/>
      <c r="I14" s="52">
        <v>200000</v>
      </c>
      <c r="J14" s="53"/>
      <c r="K14" s="53"/>
      <c r="L14" s="54"/>
      <c r="M14" s="54"/>
      <c r="N14" s="79">
        <f t="shared" si="0"/>
        <v>200000</v>
      </c>
      <c r="O14" s="121"/>
    </row>
    <row r="15" spans="1:15" ht="98.25" customHeight="1" x14ac:dyDescent="0.25">
      <c r="A15" s="113"/>
      <c r="B15" s="128"/>
      <c r="C15" s="51" t="s">
        <v>134</v>
      </c>
      <c r="D15" s="51" t="s">
        <v>101</v>
      </c>
      <c r="E15" s="121"/>
      <c r="F15" s="121"/>
      <c r="G15" s="121"/>
      <c r="H15" s="121"/>
      <c r="I15" s="52">
        <v>800000</v>
      </c>
      <c r="J15" s="53"/>
      <c r="K15" s="53"/>
      <c r="L15" s="54"/>
      <c r="M15" s="54"/>
      <c r="N15" s="79">
        <f t="shared" si="0"/>
        <v>800000</v>
      </c>
      <c r="O15" s="121"/>
    </row>
    <row r="16" spans="1:15" ht="75.75" customHeight="1" x14ac:dyDescent="0.25">
      <c r="A16" s="113"/>
      <c r="B16" s="128"/>
      <c r="C16" s="117" t="s">
        <v>182</v>
      </c>
      <c r="D16" s="88" t="s">
        <v>20</v>
      </c>
      <c r="E16" s="121"/>
      <c r="F16" s="121"/>
      <c r="G16" s="121"/>
      <c r="H16" s="121"/>
      <c r="I16" s="52">
        <v>150000</v>
      </c>
      <c r="J16" s="53"/>
      <c r="K16" s="53"/>
      <c r="L16" s="54"/>
      <c r="M16" s="54"/>
      <c r="N16" s="79">
        <f t="shared" si="0"/>
        <v>150000</v>
      </c>
      <c r="O16" s="121"/>
    </row>
    <row r="17" spans="1:15" ht="85.5" customHeight="1" x14ac:dyDescent="0.25">
      <c r="A17" s="113"/>
      <c r="B17" s="128"/>
      <c r="C17" s="118"/>
      <c r="D17" s="51" t="s">
        <v>89</v>
      </c>
      <c r="E17" s="121"/>
      <c r="F17" s="121"/>
      <c r="G17" s="121"/>
      <c r="H17" s="121"/>
      <c r="I17" s="52">
        <v>200000</v>
      </c>
      <c r="J17" s="53"/>
      <c r="K17" s="53"/>
      <c r="L17" s="54"/>
      <c r="M17" s="54"/>
      <c r="N17" s="79">
        <f t="shared" si="0"/>
        <v>200000</v>
      </c>
      <c r="O17" s="121"/>
    </row>
    <row r="18" spans="1:15" ht="114" customHeight="1" x14ac:dyDescent="0.25">
      <c r="A18" s="113"/>
      <c r="B18" s="128"/>
      <c r="C18" s="118"/>
      <c r="D18" s="56" t="s">
        <v>196</v>
      </c>
      <c r="E18" s="121"/>
      <c r="F18" s="121"/>
      <c r="G18" s="121"/>
      <c r="H18" s="121"/>
      <c r="I18" s="53">
        <v>1000000</v>
      </c>
      <c r="J18" s="53"/>
      <c r="K18" s="53"/>
      <c r="L18" s="54"/>
      <c r="M18" s="54"/>
      <c r="N18" s="79">
        <f t="shared" si="0"/>
        <v>1000000</v>
      </c>
      <c r="O18" s="121"/>
    </row>
    <row r="19" spans="1:15" ht="70.5" customHeight="1" x14ac:dyDescent="0.25">
      <c r="A19" s="113"/>
      <c r="B19" s="128"/>
      <c r="C19" s="119"/>
      <c r="D19" s="56" t="s">
        <v>207</v>
      </c>
      <c r="E19" s="121"/>
      <c r="F19" s="121"/>
      <c r="G19" s="121"/>
      <c r="H19" s="121"/>
      <c r="I19" s="53">
        <v>600000</v>
      </c>
      <c r="J19" s="53"/>
      <c r="K19" s="53"/>
      <c r="L19" s="54"/>
      <c r="M19" s="54"/>
      <c r="N19" s="79">
        <f t="shared" si="0"/>
        <v>600000</v>
      </c>
      <c r="O19" s="121"/>
    </row>
    <row r="20" spans="1:15" ht="71.25" customHeight="1" x14ac:dyDescent="0.25">
      <c r="A20" s="113"/>
      <c r="B20" s="128"/>
      <c r="C20" s="87" t="s">
        <v>171</v>
      </c>
      <c r="D20" s="56" t="s">
        <v>172</v>
      </c>
      <c r="E20" s="121"/>
      <c r="F20" s="121"/>
      <c r="G20" s="121"/>
      <c r="H20" s="121"/>
      <c r="I20" s="53">
        <f>200000+600000-100000+700000</f>
        <v>1400000</v>
      </c>
      <c r="J20" s="53"/>
      <c r="K20" s="53"/>
      <c r="L20" s="54"/>
      <c r="M20" s="54"/>
      <c r="N20" s="79">
        <f t="shared" si="0"/>
        <v>1400000</v>
      </c>
      <c r="O20" s="121"/>
    </row>
    <row r="21" spans="1:15" ht="108" customHeight="1" x14ac:dyDescent="0.25">
      <c r="A21" s="126"/>
      <c r="B21" s="128"/>
      <c r="C21" s="90" t="s">
        <v>189</v>
      </c>
      <c r="D21" s="51" t="s">
        <v>190</v>
      </c>
      <c r="E21" s="121"/>
      <c r="F21" s="121"/>
      <c r="G21" s="121"/>
      <c r="H21" s="121"/>
      <c r="I21" s="53">
        <f>650000+650000+250000+50000</f>
        <v>1600000</v>
      </c>
      <c r="J21" s="53"/>
      <c r="K21" s="53"/>
      <c r="L21" s="54"/>
      <c r="M21" s="54"/>
      <c r="N21" s="79">
        <f t="shared" si="0"/>
        <v>1600000</v>
      </c>
      <c r="O21" s="121"/>
    </row>
    <row r="22" spans="1:15" ht="99.75" customHeight="1" x14ac:dyDescent="0.25">
      <c r="A22" s="55"/>
      <c r="B22" s="128"/>
      <c r="C22" s="117" t="s">
        <v>198</v>
      </c>
      <c r="D22" s="51" t="s">
        <v>199</v>
      </c>
      <c r="E22" s="121"/>
      <c r="F22" s="121"/>
      <c r="G22" s="121"/>
      <c r="H22" s="121"/>
      <c r="I22" s="53">
        <v>350000</v>
      </c>
      <c r="J22" s="53"/>
      <c r="K22" s="53"/>
      <c r="L22" s="54"/>
      <c r="M22" s="54"/>
      <c r="N22" s="79">
        <f t="shared" si="0"/>
        <v>350000</v>
      </c>
      <c r="O22" s="121"/>
    </row>
    <row r="23" spans="1:15" ht="99.75" customHeight="1" x14ac:dyDescent="0.25">
      <c r="A23" s="106"/>
      <c r="B23" s="129"/>
      <c r="C23" s="119"/>
      <c r="D23" s="51" t="s">
        <v>215</v>
      </c>
      <c r="E23" s="122"/>
      <c r="F23" s="122"/>
      <c r="G23" s="122"/>
      <c r="H23" s="122"/>
      <c r="I23" s="53">
        <v>200000</v>
      </c>
      <c r="J23" s="53"/>
      <c r="K23" s="53"/>
      <c r="L23" s="54"/>
      <c r="M23" s="54"/>
      <c r="N23" s="79">
        <f t="shared" si="0"/>
        <v>200000</v>
      </c>
      <c r="O23" s="122"/>
    </row>
    <row r="24" spans="1:15" s="74" customFormat="1" x14ac:dyDescent="0.25">
      <c r="A24" s="109" t="s">
        <v>136</v>
      </c>
      <c r="B24" s="110"/>
      <c r="C24" s="110"/>
      <c r="D24" s="110"/>
      <c r="E24" s="110"/>
      <c r="F24" s="110"/>
      <c r="G24" s="110"/>
      <c r="H24" s="111"/>
      <c r="I24" s="71">
        <f>SUM(I5:I23)</f>
        <v>29787740</v>
      </c>
      <c r="J24" s="71">
        <f t="shared" ref="J24:N24" si="1">SUM(J5:J23)</f>
        <v>0</v>
      </c>
      <c r="K24" s="71">
        <f t="shared" si="1"/>
        <v>0</v>
      </c>
      <c r="L24" s="71">
        <f t="shared" si="1"/>
        <v>0</v>
      </c>
      <c r="M24" s="71">
        <f t="shared" si="1"/>
        <v>0</v>
      </c>
      <c r="N24" s="71">
        <f t="shared" si="1"/>
        <v>29787740</v>
      </c>
      <c r="O24" s="73"/>
    </row>
    <row r="25" spans="1:15" ht="259.5" customHeight="1" x14ac:dyDescent="0.25">
      <c r="A25" s="55">
        <v>2</v>
      </c>
      <c r="B25" s="51" t="s">
        <v>82</v>
      </c>
      <c r="C25" s="46" t="s">
        <v>24</v>
      </c>
      <c r="D25" s="58"/>
      <c r="E25" s="51" t="s">
        <v>130</v>
      </c>
      <c r="F25" s="49" t="s">
        <v>131</v>
      </c>
      <c r="G25" s="49" t="s">
        <v>10</v>
      </c>
      <c r="H25" s="49" t="s">
        <v>11</v>
      </c>
      <c r="I25" s="52"/>
      <c r="J25" s="52"/>
      <c r="K25" s="52"/>
      <c r="L25" s="49"/>
      <c r="M25" s="49"/>
      <c r="N25" s="55">
        <f t="shared" ref="N25:N35" si="2">I25+J25+K25+L25+M25</f>
        <v>0</v>
      </c>
      <c r="O25" s="51" t="s">
        <v>135</v>
      </c>
    </row>
    <row r="26" spans="1:15" s="74" customFormat="1" x14ac:dyDescent="0.25">
      <c r="A26" s="109" t="s">
        <v>136</v>
      </c>
      <c r="B26" s="110"/>
      <c r="C26" s="110"/>
      <c r="D26" s="110"/>
      <c r="E26" s="110"/>
      <c r="F26" s="110"/>
      <c r="G26" s="110"/>
      <c r="H26" s="111"/>
      <c r="I26" s="71"/>
      <c r="J26" s="71"/>
      <c r="K26" s="71"/>
      <c r="L26" s="72"/>
      <c r="M26" s="72"/>
      <c r="N26" s="72"/>
      <c r="O26" s="72"/>
    </row>
    <row r="27" spans="1:15" ht="154.5" customHeight="1" x14ac:dyDescent="0.25">
      <c r="A27" s="55">
        <v>3</v>
      </c>
      <c r="B27" s="51" t="s">
        <v>115</v>
      </c>
      <c r="C27" s="46" t="s">
        <v>116</v>
      </c>
      <c r="D27" s="68" t="s">
        <v>173</v>
      </c>
      <c r="E27" s="51" t="s">
        <v>130</v>
      </c>
      <c r="F27" s="49" t="s">
        <v>131</v>
      </c>
      <c r="G27" s="49" t="s">
        <v>10</v>
      </c>
      <c r="H27" s="49" t="s">
        <v>11</v>
      </c>
      <c r="I27" s="52">
        <v>150000</v>
      </c>
      <c r="J27" s="52"/>
      <c r="K27" s="52"/>
      <c r="L27" s="49"/>
      <c r="M27" s="49"/>
      <c r="N27" s="55">
        <f t="shared" si="2"/>
        <v>150000</v>
      </c>
      <c r="O27" s="56" t="s">
        <v>13</v>
      </c>
    </row>
    <row r="28" spans="1:15" s="74" customFormat="1" x14ac:dyDescent="0.25">
      <c r="A28" s="109" t="s">
        <v>136</v>
      </c>
      <c r="B28" s="110"/>
      <c r="C28" s="110"/>
      <c r="D28" s="110"/>
      <c r="E28" s="110"/>
      <c r="F28" s="110"/>
      <c r="G28" s="110"/>
      <c r="H28" s="111"/>
      <c r="I28" s="71">
        <f>I27</f>
        <v>150000</v>
      </c>
      <c r="J28" s="71"/>
      <c r="K28" s="71"/>
      <c r="L28" s="72"/>
      <c r="M28" s="72"/>
      <c r="N28" s="71">
        <f>N27</f>
        <v>150000</v>
      </c>
      <c r="O28" s="72"/>
    </row>
    <row r="29" spans="1:15" ht="87" customHeight="1" x14ac:dyDescent="0.25">
      <c r="A29" s="112">
        <v>4</v>
      </c>
      <c r="B29" s="120" t="s">
        <v>25</v>
      </c>
      <c r="C29" s="120" t="s">
        <v>197</v>
      </c>
      <c r="D29" s="85" t="s">
        <v>200</v>
      </c>
      <c r="E29" s="120" t="s">
        <v>130</v>
      </c>
      <c r="F29" s="120" t="s">
        <v>131</v>
      </c>
      <c r="G29" s="120" t="s">
        <v>10</v>
      </c>
      <c r="H29" s="120" t="s">
        <v>11</v>
      </c>
      <c r="I29" s="52">
        <v>0</v>
      </c>
      <c r="J29" s="52"/>
      <c r="K29" s="52"/>
      <c r="L29" s="49"/>
      <c r="M29" s="49"/>
      <c r="N29" s="55">
        <f t="shared" si="2"/>
        <v>0</v>
      </c>
      <c r="O29" s="132" t="s">
        <v>23</v>
      </c>
    </row>
    <row r="30" spans="1:15" ht="105.75" customHeight="1" x14ac:dyDescent="0.25">
      <c r="A30" s="113"/>
      <c r="B30" s="121"/>
      <c r="C30" s="121"/>
      <c r="D30" s="105" t="s">
        <v>183</v>
      </c>
      <c r="E30" s="121"/>
      <c r="F30" s="121"/>
      <c r="G30" s="121"/>
      <c r="H30" s="121"/>
      <c r="I30" s="52">
        <v>160000</v>
      </c>
      <c r="J30" s="52"/>
      <c r="K30" s="52"/>
      <c r="L30" s="80"/>
      <c r="M30" s="80"/>
      <c r="N30" s="55">
        <f t="shared" ref="N30:N32" si="3">I30+J30+K30+L30+M30</f>
        <v>160000</v>
      </c>
      <c r="O30" s="133"/>
    </row>
    <row r="31" spans="1:15" ht="72" customHeight="1" x14ac:dyDescent="0.25">
      <c r="A31" s="113"/>
      <c r="B31" s="121"/>
      <c r="C31" s="121"/>
      <c r="D31" s="81" t="s">
        <v>208</v>
      </c>
      <c r="E31" s="121"/>
      <c r="F31" s="121"/>
      <c r="G31" s="121"/>
      <c r="H31" s="121"/>
      <c r="I31" s="52">
        <v>150000</v>
      </c>
      <c r="J31" s="52"/>
      <c r="K31" s="52"/>
      <c r="L31" s="95"/>
      <c r="M31" s="95"/>
      <c r="N31" s="55">
        <f t="shared" si="3"/>
        <v>150000</v>
      </c>
      <c r="O31" s="133"/>
    </row>
    <row r="32" spans="1:15" ht="72" customHeight="1" x14ac:dyDescent="0.25">
      <c r="A32" s="126"/>
      <c r="B32" s="122"/>
      <c r="C32" s="122"/>
      <c r="D32" s="105" t="s">
        <v>214</v>
      </c>
      <c r="E32" s="122"/>
      <c r="F32" s="122"/>
      <c r="G32" s="122"/>
      <c r="H32" s="122"/>
      <c r="I32" s="52">
        <v>100000</v>
      </c>
      <c r="J32" s="52"/>
      <c r="K32" s="52"/>
      <c r="L32" s="99"/>
      <c r="M32" s="99"/>
      <c r="N32" s="55">
        <f t="shared" si="3"/>
        <v>100000</v>
      </c>
      <c r="O32" s="134"/>
    </row>
    <row r="33" spans="1:15" s="74" customFormat="1" x14ac:dyDescent="0.25">
      <c r="A33" s="115" t="s">
        <v>136</v>
      </c>
      <c r="B33" s="115"/>
      <c r="C33" s="115"/>
      <c r="D33" s="115"/>
      <c r="E33" s="115"/>
      <c r="F33" s="115"/>
      <c r="G33" s="115"/>
      <c r="H33" s="115"/>
      <c r="I33" s="71">
        <f>I29+I30+I31+I32</f>
        <v>410000</v>
      </c>
      <c r="J33" s="71">
        <f t="shared" ref="J33:N33" si="4">J29+J30+J31+J32</f>
        <v>0</v>
      </c>
      <c r="K33" s="71">
        <f t="shared" si="4"/>
        <v>0</v>
      </c>
      <c r="L33" s="71">
        <f t="shared" si="4"/>
        <v>0</v>
      </c>
      <c r="M33" s="71">
        <f t="shared" si="4"/>
        <v>0</v>
      </c>
      <c r="N33" s="71">
        <f t="shared" si="4"/>
        <v>410000</v>
      </c>
      <c r="O33" s="73"/>
    </row>
    <row r="34" spans="1:15" ht="72.75" customHeight="1" x14ac:dyDescent="0.25">
      <c r="A34" s="112">
        <v>5</v>
      </c>
      <c r="B34" s="116" t="s">
        <v>96</v>
      </c>
      <c r="C34" s="116" t="s">
        <v>97</v>
      </c>
      <c r="D34" s="51" t="s">
        <v>26</v>
      </c>
      <c r="E34" s="116" t="s">
        <v>130</v>
      </c>
      <c r="F34" s="116" t="s">
        <v>131</v>
      </c>
      <c r="G34" s="116" t="s">
        <v>10</v>
      </c>
      <c r="H34" s="116" t="s">
        <v>11</v>
      </c>
      <c r="I34" s="52">
        <v>100000</v>
      </c>
      <c r="J34" s="52"/>
      <c r="K34" s="52"/>
      <c r="L34" s="49"/>
      <c r="M34" s="49"/>
      <c r="N34" s="55">
        <f t="shared" si="2"/>
        <v>100000</v>
      </c>
      <c r="O34" s="130" t="s">
        <v>90</v>
      </c>
    </row>
    <row r="35" spans="1:15" ht="79.900000000000006" customHeight="1" x14ac:dyDescent="0.25">
      <c r="A35" s="113"/>
      <c r="B35" s="116"/>
      <c r="C35" s="116"/>
      <c r="D35" s="46" t="s">
        <v>177</v>
      </c>
      <c r="E35" s="116"/>
      <c r="F35" s="116"/>
      <c r="G35" s="116"/>
      <c r="H35" s="116"/>
      <c r="I35" s="52">
        <v>200000</v>
      </c>
      <c r="J35" s="52"/>
      <c r="K35" s="52"/>
      <c r="L35" s="49"/>
      <c r="M35" s="49"/>
      <c r="N35" s="55">
        <f t="shared" si="2"/>
        <v>200000</v>
      </c>
      <c r="O35" s="130"/>
    </row>
    <row r="36" spans="1:15" s="74" customFormat="1" ht="24" customHeight="1" x14ac:dyDescent="0.25">
      <c r="A36" s="109" t="s">
        <v>136</v>
      </c>
      <c r="B36" s="110"/>
      <c r="C36" s="110"/>
      <c r="D36" s="110"/>
      <c r="E36" s="110"/>
      <c r="F36" s="110"/>
      <c r="G36" s="110"/>
      <c r="H36" s="111"/>
      <c r="I36" s="72">
        <f>SUM(I34:I35)</f>
        <v>300000</v>
      </c>
      <c r="J36" s="72">
        <f t="shared" ref="J36:N36" si="5">SUM(J34:J35)</f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2">
        <f t="shared" si="5"/>
        <v>300000</v>
      </c>
      <c r="O36" s="73"/>
    </row>
    <row r="37" spans="1:15" s="74" customFormat="1" ht="27" customHeight="1" x14ac:dyDescent="0.25">
      <c r="A37" s="123" t="s">
        <v>139</v>
      </c>
      <c r="B37" s="124"/>
      <c r="C37" s="124"/>
      <c r="D37" s="124"/>
      <c r="E37" s="124"/>
      <c r="F37" s="124"/>
      <c r="G37" s="124"/>
      <c r="H37" s="125"/>
      <c r="I37" s="89">
        <f>I24+I26+I28+I33+I36</f>
        <v>30647740</v>
      </c>
      <c r="J37" s="89">
        <f t="shared" ref="J37:N37" si="6">J24+J26+J28+J33+J36</f>
        <v>0</v>
      </c>
      <c r="K37" s="89">
        <f t="shared" si="6"/>
        <v>0</v>
      </c>
      <c r="L37" s="89">
        <f t="shared" si="6"/>
        <v>0</v>
      </c>
      <c r="M37" s="89">
        <f t="shared" si="6"/>
        <v>0</v>
      </c>
      <c r="N37" s="89">
        <f t="shared" si="6"/>
        <v>30647740</v>
      </c>
      <c r="O37" s="75"/>
    </row>
    <row r="38" spans="1:15" s="74" customFormat="1" x14ac:dyDescent="0.25">
      <c r="A38" s="76"/>
      <c r="D38" s="77"/>
    </row>
    <row r="39" spans="1:15" s="66" customFormat="1" ht="33" customHeight="1" x14ac:dyDescent="0.3">
      <c r="A39" s="65"/>
      <c r="B39" s="66" t="s">
        <v>94</v>
      </c>
      <c r="K39" s="66" t="s">
        <v>95</v>
      </c>
    </row>
  </sheetData>
  <mergeCells count="44">
    <mergeCell ref="O34:O35"/>
    <mergeCell ref="A26:H26"/>
    <mergeCell ref="A28:H28"/>
    <mergeCell ref="O3:O4"/>
    <mergeCell ref="A3:A4"/>
    <mergeCell ref="B3:B4"/>
    <mergeCell ref="C3:C4"/>
    <mergeCell ref="D3:D4"/>
    <mergeCell ref="E3:E4"/>
    <mergeCell ref="F3:F4"/>
    <mergeCell ref="A29:A32"/>
    <mergeCell ref="B29:B32"/>
    <mergeCell ref="O29:O32"/>
    <mergeCell ref="O5:O23"/>
    <mergeCell ref="A37:H37"/>
    <mergeCell ref="C34:C35"/>
    <mergeCell ref="H34:H35"/>
    <mergeCell ref="A5:A21"/>
    <mergeCell ref="C29:C32"/>
    <mergeCell ref="E29:E32"/>
    <mergeCell ref="B5:B23"/>
    <mergeCell ref="C22:C23"/>
    <mergeCell ref="E5:E23"/>
    <mergeCell ref="F5:F23"/>
    <mergeCell ref="G5:G23"/>
    <mergeCell ref="H5:H23"/>
    <mergeCell ref="F29:F32"/>
    <mergeCell ref="G29:G32"/>
    <mergeCell ref="H29:H32"/>
    <mergeCell ref="K1:M1"/>
    <mergeCell ref="D2:I2"/>
    <mergeCell ref="A36:H36"/>
    <mergeCell ref="A34:A35"/>
    <mergeCell ref="G3:G4"/>
    <mergeCell ref="H3:H4"/>
    <mergeCell ref="I3:N3"/>
    <mergeCell ref="A24:H24"/>
    <mergeCell ref="A33:H33"/>
    <mergeCell ref="B34:B35"/>
    <mergeCell ref="E34:E35"/>
    <mergeCell ref="F34:F35"/>
    <mergeCell ref="G34:G35"/>
    <mergeCell ref="C16:C19"/>
    <mergeCell ref="C5:C13"/>
  </mergeCells>
  <pageMargins left="0.25" right="0.25" top="0.75" bottom="0.75" header="0.3" footer="0.3"/>
  <pageSetup paperSize="9" scale="57" orientation="landscape" r:id="rId1"/>
  <rowBreaks count="3" manualBreakCount="3">
    <brk id="16" max="16383" man="1"/>
    <brk id="24" max="14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view="pageBreakPreview" topLeftCell="A115" zoomScale="60" zoomScaleNormal="60" workbookViewId="0">
      <selection activeCell="D146" sqref="D146"/>
    </sheetView>
  </sheetViews>
  <sheetFormatPr defaultColWidth="9.140625" defaultRowHeight="15.75" x14ac:dyDescent="0.25"/>
  <cols>
    <col min="1" max="1" width="8.42578125" style="20" customWidth="1"/>
    <col min="2" max="2" width="30.7109375" style="21" customWidth="1"/>
    <col min="3" max="3" width="32.28515625" style="21" customWidth="1"/>
    <col min="4" max="4" width="9.85546875" style="21" customWidth="1"/>
    <col min="5" max="5" width="14.85546875" style="21" customWidth="1"/>
    <col min="6" max="6" width="15" style="21" customWidth="1"/>
    <col min="7" max="8" width="15.7109375" style="20" customWidth="1"/>
    <col min="9" max="9" width="13.28515625" style="20" customWidth="1"/>
    <col min="10" max="10" width="13.42578125" style="21" customWidth="1"/>
    <col min="11" max="11" width="13.7109375" style="21" customWidth="1"/>
    <col min="12" max="12" width="11" style="21" customWidth="1"/>
    <col min="13" max="13" width="9.140625" style="21"/>
    <col min="14" max="15" width="13" style="21" bestFit="1" customWidth="1"/>
    <col min="16" max="16" width="9.140625" style="21"/>
    <col min="17" max="17" width="13" style="21" bestFit="1" customWidth="1"/>
    <col min="18" max="16384" width="9.140625" style="21"/>
  </cols>
  <sheetData>
    <row r="1" spans="1:12" x14ac:dyDescent="0.25">
      <c r="J1" s="107" t="s">
        <v>83</v>
      </c>
      <c r="K1" s="107"/>
      <c r="L1" s="107"/>
    </row>
    <row r="2" spans="1:12" x14ac:dyDescent="0.25">
      <c r="J2" s="23"/>
    </row>
    <row r="3" spans="1:12" ht="36.75" customHeight="1" x14ac:dyDescent="0.25">
      <c r="C3" s="153" t="s">
        <v>84</v>
      </c>
      <c r="D3" s="153"/>
      <c r="E3" s="153"/>
      <c r="F3" s="153"/>
      <c r="G3" s="153"/>
      <c r="H3" s="153"/>
      <c r="I3" s="153"/>
      <c r="J3" s="153"/>
    </row>
    <row r="4" spans="1:12" ht="35.25" customHeight="1" x14ac:dyDescent="0.25">
      <c r="A4" s="150" t="s">
        <v>28</v>
      </c>
      <c r="B4" s="140" t="s">
        <v>29</v>
      </c>
      <c r="C4" s="140"/>
      <c r="D4" s="150" t="s">
        <v>87</v>
      </c>
      <c r="E4" s="150" t="s">
        <v>88</v>
      </c>
      <c r="F4" s="140" t="s">
        <v>30</v>
      </c>
      <c r="G4" s="140"/>
      <c r="H4" s="140"/>
      <c r="I4" s="140"/>
      <c r="J4" s="140"/>
      <c r="K4" s="24" t="s">
        <v>31</v>
      </c>
      <c r="L4" s="24" t="s">
        <v>33</v>
      </c>
    </row>
    <row r="5" spans="1:12" ht="34.5" customHeight="1" x14ac:dyDescent="0.25">
      <c r="A5" s="151"/>
      <c r="B5" s="140"/>
      <c r="C5" s="140"/>
      <c r="D5" s="151"/>
      <c r="E5" s="151"/>
      <c r="F5" s="140"/>
      <c r="G5" s="140"/>
      <c r="H5" s="140"/>
      <c r="I5" s="140"/>
      <c r="J5" s="140"/>
      <c r="K5" s="24" t="s">
        <v>32</v>
      </c>
      <c r="L5" s="24" t="s">
        <v>32</v>
      </c>
    </row>
    <row r="6" spans="1:12" x14ac:dyDescent="0.25">
      <c r="A6" s="152"/>
      <c r="B6" s="140"/>
      <c r="C6" s="140"/>
      <c r="D6" s="152"/>
      <c r="E6" s="152"/>
      <c r="F6" s="25" t="s">
        <v>98</v>
      </c>
      <c r="G6" s="25" t="s">
        <v>102</v>
      </c>
      <c r="H6" s="25" t="s">
        <v>100</v>
      </c>
      <c r="I6" s="25" t="s">
        <v>128</v>
      </c>
      <c r="J6" s="21" t="s">
        <v>129</v>
      </c>
      <c r="K6" s="26"/>
      <c r="L6" s="26"/>
    </row>
    <row r="7" spans="1:12" x14ac:dyDescent="0.25">
      <c r="A7" s="27">
        <v>1</v>
      </c>
      <c r="B7" s="140">
        <v>2</v>
      </c>
      <c r="C7" s="140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25">
      <c r="A8" s="27"/>
      <c r="B8" s="154" t="s">
        <v>140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18.75" customHeight="1" x14ac:dyDescent="0.25">
      <c r="A9" s="25"/>
      <c r="B9" s="145" t="s">
        <v>34</v>
      </c>
      <c r="C9" s="146"/>
      <c r="D9" s="146"/>
      <c r="E9" s="146"/>
      <c r="F9" s="146"/>
      <c r="G9" s="146"/>
      <c r="H9" s="146"/>
      <c r="I9" s="146"/>
      <c r="J9" s="146"/>
      <c r="K9" s="147"/>
      <c r="L9" s="28"/>
    </row>
    <row r="10" spans="1:12" s="33" customFormat="1" ht="86.25" customHeight="1" x14ac:dyDescent="0.25">
      <c r="A10" s="29" t="s">
        <v>76</v>
      </c>
      <c r="B10" s="143" t="s">
        <v>156</v>
      </c>
      <c r="C10" s="143"/>
      <c r="D10" s="30" t="s">
        <v>35</v>
      </c>
      <c r="E10" s="36"/>
      <c r="F10" s="30">
        <f>'Додаток 1'!I24-'Додаток 1'!I14-'Додаток 1'!I15-'Додаток 1'!I21-'Додаток 1'!I22</f>
        <v>26837740</v>
      </c>
      <c r="G10" s="30"/>
      <c r="H10" s="30"/>
      <c r="I10" s="31"/>
      <c r="J10" s="31"/>
      <c r="K10" s="32"/>
      <c r="L10" s="32"/>
    </row>
    <row r="11" spans="1:12" s="33" customFormat="1" ht="44.25" customHeight="1" x14ac:dyDescent="0.25">
      <c r="A11" s="34" t="s">
        <v>77</v>
      </c>
      <c r="B11" s="143" t="s">
        <v>36</v>
      </c>
      <c r="C11" s="143"/>
      <c r="D11" s="30" t="s">
        <v>35</v>
      </c>
      <c r="E11" s="36"/>
      <c r="F11" s="30">
        <f>'Додаток 1'!I14</f>
        <v>200000</v>
      </c>
      <c r="G11" s="30"/>
      <c r="H11" s="30"/>
      <c r="I11" s="30"/>
      <c r="J11" s="30"/>
      <c r="K11" s="32"/>
      <c r="L11" s="32"/>
    </row>
    <row r="12" spans="1:12" s="33" customFormat="1" ht="70.5" customHeight="1" x14ac:dyDescent="0.25">
      <c r="A12" s="35" t="s">
        <v>78</v>
      </c>
      <c r="B12" s="143" t="s">
        <v>112</v>
      </c>
      <c r="C12" s="143"/>
      <c r="D12" s="30" t="s">
        <v>35</v>
      </c>
      <c r="E12" s="36"/>
      <c r="F12" s="30">
        <f>'Додаток 1'!I15</f>
        <v>800000</v>
      </c>
      <c r="G12" s="30"/>
      <c r="H12" s="30"/>
      <c r="I12" s="30"/>
      <c r="J12" s="30"/>
      <c r="K12" s="32"/>
      <c r="L12" s="32"/>
    </row>
    <row r="13" spans="1:12" s="33" customFormat="1" ht="54" customHeight="1" x14ac:dyDescent="0.25">
      <c r="A13" s="35" t="s">
        <v>79</v>
      </c>
      <c r="B13" s="135" t="s">
        <v>192</v>
      </c>
      <c r="C13" s="136"/>
      <c r="D13" s="91" t="s">
        <v>35</v>
      </c>
      <c r="E13" s="36"/>
      <c r="F13" s="91">
        <f>'Додаток 1'!I21</f>
        <v>1600000</v>
      </c>
      <c r="G13" s="91"/>
      <c r="H13" s="91"/>
      <c r="I13" s="91"/>
      <c r="J13" s="91"/>
      <c r="K13" s="32"/>
      <c r="L13" s="32"/>
    </row>
    <row r="14" spans="1:12" s="33" customFormat="1" ht="61.5" customHeight="1" x14ac:dyDescent="0.25">
      <c r="A14" s="35" t="s">
        <v>191</v>
      </c>
      <c r="B14" s="135" t="s">
        <v>202</v>
      </c>
      <c r="C14" s="136"/>
      <c r="D14" s="93" t="s">
        <v>35</v>
      </c>
      <c r="E14" s="36"/>
      <c r="F14" s="93">
        <f>'Додаток 1'!I22</f>
        <v>350000</v>
      </c>
      <c r="G14" s="93"/>
      <c r="H14" s="93"/>
      <c r="I14" s="93"/>
      <c r="J14" s="93"/>
      <c r="K14" s="32"/>
      <c r="L14" s="32"/>
    </row>
    <row r="15" spans="1:12" s="33" customFormat="1" ht="49.5" customHeight="1" x14ac:dyDescent="0.25">
      <c r="A15" s="35" t="s">
        <v>201</v>
      </c>
      <c r="B15" s="139" t="s">
        <v>157</v>
      </c>
      <c r="C15" s="139"/>
      <c r="D15" s="30" t="s">
        <v>40</v>
      </c>
      <c r="E15" s="47">
        <f>E16+E17</f>
        <v>25727</v>
      </c>
      <c r="F15" s="30"/>
      <c r="G15" s="30"/>
      <c r="H15" s="30"/>
      <c r="I15" s="30"/>
      <c r="J15" s="30"/>
      <c r="K15" s="32"/>
      <c r="L15" s="32"/>
    </row>
    <row r="16" spans="1:12" s="33" customFormat="1" ht="23.25" customHeight="1" x14ac:dyDescent="0.25">
      <c r="A16" s="35"/>
      <c r="B16" s="139" t="s">
        <v>158</v>
      </c>
      <c r="C16" s="139"/>
      <c r="D16" s="30" t="s">
        <v>40</v>
      </c>
      <c r="E16" s="47">
        <v>14727</v>
      </c>
      <c r="F16" s="30"/>
      <c r="G16" s="30"/>
      <c r="H16" s="30"/>
      <c r="I16" s="30"/>
      <c r="J16" s="30"/>
      <c r="K16" s="32"/>
      <c r="L16" s="32"/>
    </row>
    <row r="17" spans="1:12" ht="23.25" customHeight="1" x14ac:dyDescent="0.25">
      <c r="A17" s="37"/>
      <c r="B17" s="139" t="s">
        <v>159</v>
      </c>
      <c r="C17" s="139"/>
      <c r="D17" s="30" t="s">
        <v>40</v>
      </c>
      <c r="E17" s="48">
        <v>11000</v>
      </c>
      <c r="F17" s="38"/>
      <c r="G17" s="38"/>
      <c r="H17" s="38"/>
      <c r="I17" s="38"/>
      <c r="J17" s="38"/>
      <c r="K17" s="38"/>
      <c r="L17" s="38"/>
    </row>
    <row r="18" spans="1:12" ht="23.25" customHeight="1" x14ac:dyDescent="0.25">
      <c r="A18" s="37"/>
      <c r="B18" s="145" t="s">
        <v>41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27.75" customHeight="1" x14ac:dyDescent="0.25">
      <c r="A19" s="39" t="s">
        <v>76</v>
      </c>
      <c r="B19" s="155" t="s">
        <v>148</v>
      </c>
      <c r="C19" s="155"/>
      <c r="D19" s="25" t="s">
        <v>151</v>
      </c>
      <c r="E19" s="26"/>
      <c r="F19" s="25">
        <v>288230</v>
      </c>
      <c r="G19" s="25"/>
      <c r="H19" s="25"/>
      <c r="I19" s="25"/>
      <c r="J19" s="25"/>
      <c r="K19" s="28"/>
      <c r="L19" s="28"/>
    </row>
    <row r="20" spans="1:12" s="33" customFormat="1" ht="46.5" customHeight="1" x14ac:dyDescent="0.25">
      <c r="A20" s="35" t="s">
        <v>77</v>
      </c>
      <c r="B20" s="143" t="s">
        <v>147</v>
      </c>
      <c r="C20" s="143"/>
      <c r="D20" s="30" t="s">
        <v>150</v>
      </c>
      <c r="E20" s="46"/>
      <c r="F20" s="30">
        <v>68.099999999999994</v>
      </c>
      <c r="G20" s="30"/>
      <c r="H20" s="30"/>
      <c r="I20" s="30"/>
      <c r="J20" s="30"/>
      <c r="K20" s="32"/>
      <c r="L20" s="32"/>
    </row>
    <row r="21" spans="1:12" s="33" customFormat="1" ht="53.25" customHeight="1" x14ac:dyDescent="0.25">
      <c r="A21" s="34" t="s">
        <v>78</v>
      </c>
      <c r="B21" s="143" t="s">
        <v>155</v>
      </c>
      <c r="C21" s="143"/>
      <c r="D21" s="30" t="s">
        <v>150</v>
      </c>
      <c r="E21" s="46"/>
      <c r="F21" s="30">
        <v>84.3</v>
      </c>
      <c r="G21" s="30"/>
      <c r="H21" s="30"/>
      <c r="I21" s="30"/>
      <c r="J21" s="30"/>
      <c r="K21" s="32"/>
      <c r="L21" s="32"/>
    </row>
    <row r="22" spans="1:12" s="33" customFormat="1" ht="28.5" customHeight="1" x14ac:dyDescent="0.25">
      <c r="A22" s="34" t="s">
        <v>79</v>
      </c>
      <c r="B22" s="135" t="s">
        <v>193</v>
      </c>
      <c r="C22" s="136"/>
      <c r="D22" s="91" t="s">
        <v>42</v>
      </c>
      <c r="E22" s="92"/>
      <c r="F22" s="91">
        <v>5</v>
      </c>
      <c r="G22" s="91"/>
      <c r="H22" s="91"/>
      <c r="I22" s="91"/>
      <c r="J22" s="91"/>
      <c r="K22" s="32"/>
      <c r="L22" s="32"/>
    </row>
    <row r="23" spans="1:12" s="33" customFormat="1" ht="30.75" customHeight="1" x14ac:dyDescent="0.25">
      <c r="A23" s="34" t="s">
        <v>191</v>
      </c>
      <c r="B23" s="135" t="s">
        <v>204</v>
      </c>
      <c r="C23" s="136"/>
      <c r="D23" s="93" t="s">
        <v>203</v>
      </c>
      <c r="E23" s="94"/>
      <c r="F23" s="93">
        <v>51</v>
      </c>
      <c r="G23" s="93"/>
      <c r="H23" s="93"/>
      <c r="I23" s="93"/>
      <c r="J23" s="93"/>
      <c r="K23" s="32"/>
      <c r="L23" s="32"/>
    </row>
    <row r="24" spans="1:12" s="33" customFormat="1" ht="49.5" customHeight="1" x14ac:dyDescent="0.25">
      <c r="A24" s="35" t="s">
        <v>201</v>
      </c>
      <c r="B24" s="139" t="s">
        <v>157</v>
      </c>
      <c r="C24" s="139"/>
      <c r="D24" s="30" t="s">
        <v>40</v>
      </c>
      <c r="E24" s="47">
        <f>E25+E26</f>
        <v>25727</v>
      </c>
      <c r="F24" s="30"/>
      <c r="G24" s="30"/>
      <c r="H24" s="30"/>
      <c r="I24" s="30"/>
      <c r="J24" s="30"/>
      <c r="K24" s="32"/>
      <c r="L24" s="32"/>
    </row>
    <row r="25" spans="1:12" s="33" customFormat="1" ht="23.25" customHeight="1" x14ac:dyDescent="0.25">
      <c r="A25" s="35"/>
      <c r="B25" s="139" t="s">
        <v>158</v>
      </c>
      <c r="C25" s="139"/>
      <c r="D25" s="30" t="s">
        <v>40</v>
      </c>
      <c r="E25" s="47">
        <v>14727</v>
      </c>
      <c r="F25" s="30"/>
      <c r="G25" s="30"/>
      <c r="H25" s="30"/>
      <c r="I25" s="30"/>
      <c r="J25" s="30"/>
      <c r="K25" s="32"/>
      <c r="L25" s="32"/>
    </row>
    <row r="26" spans="1:12" ht="23.25" customHeight="1" x14ac:dyDescent="0.25">
      <c r="A26" s="37"/>
      <c r="B26" s="139" t="s">
        <v>159</v>
      </c>
      <c r="C26" s="139"/>
      <c r="D26" s="30" t="s">
        <v>40</v>
      </c>
      <c r="E26" s="48">
        <v>11000</v>
      </c>
      <c r="F26" s="38"/>
      <c r="G26" s="38"/>
      <c r="H26" s="38"/>
      <c r="I26" s="38"/>
      <c r="J26" s="38"/>
      <c r="K26" s="38"/>
      <c r="L26" s="38"/>
    </row>
    <row r="27" spans="1:12" s="33" customFormat="1" ht="20.25" customHeight="1" x14ac:dyDescent="0.25">
      <c r="A27" s="34"/>
      <c r="B27" s="148" t="s">
        <v>49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2" s="33" customFormat="1" ht="27.75" customHeight="1" x14ac:dyDescent="0.25">
      <c r="A28" s="34" t="s">
        <v>76</v>
      </c>
      <c r="B28" s="143" t="s">
        <v>149</v>
      </c>
      <c r="C28" s="143"/>
      <c r="D28" s="30" t="s">
        <v>35</v>
      </c>
      <c r="E28" s="30"/>
      <c r="F28" s="30">
        <f>ROUND(F10/F19,2)</f>
        <v>93.11</v>
      </c>
      <c r="G28" s="30"/>
      <c r="H28" s="30"/>
      <c r="I28" s="30"/>
      <c r="J28" s="30"/>
      <c r="K28" s="32"/>
      <c r="L28" s="32"/>
    </row>
    <row r="29" spans="1:12" s="33" customFormat="1" ht="40.5" customHeight="1" x14ac:dyDescent="0.25">
      <c r="A29" s="35" t="s">
        <v>77</v>
      </c>
      <c r="B29" s="143" t="s">
        <v>146</v>
      </c>
      <c r="C29" s="143"/>
      <c r="D29" s="30" t="s">
        <v>35</v>
      </c>
      <c r="E29" s="30"/>
      <c r="F29" s="30">
        <f>ROUND(F11/F20,2)</f>
        <v>2936.86</v>
      </c>
      <c r="G29" s="30"/>
      <c r="H29" s="30"/>
      <c r="I29" s="40"/>
      <c r="J29" s="40"/>
      <c r="K29" s="32"/>
      <c r="L29" s="32"/>
    </row>
    <row r="30" spans="1:12" s="33" customFormat="1" ht="45.75" customHeight="1" x14ac:dyDescent="0.25">
      <c r="A30" s="34" t="s">
        <v>78</v>
      </c>
      <c r="B30" s="143" t="s">
        <v>145</v>
      </c>
      <c r="C30" s="143"/>
      <c r="D30" s="30" t="s">
        <v>35</v>
      </c>
      <c r="E30" s="30"/>
      <c r="F30" s="30">
        <f>ROUND(F12/F21,2)</f>
        <v>9489.92</v>
      </c>
      <c r="G30" s="30"/>
      <c r="H30" s="30"/>
      <c r="I30" s="30"/>
      <c r="J30" s="30"/>
      <c r="K30" s="32"/>
      <c r="L30" s="32"/>
    </row>
    <row r="31" spans="1:12" s="33" customFormat="1" ht="25.5" customHeight="1" x14ac:dyDescent="0.25">
      <c r="A31" s="34" t="s">
        <v>79</v>
      </c>
      <c r="B31" s="135" t="s">
        <v>194</v>
      </c>
      <c r="C31" s="136"/>
      <c r="D31" s="91" t="s">
        <v>35</v>
      </c>
      <c r="E31" s="91"/>
      <c r="F31" s="91">
        <f>ROUND(F13/F22,2)</f>
        <v>320000</v>
      </c>
      <c r="G31" s="91"/>
      <c r="H31" s="91"/>
      <c r="I31" s="91"/>
      <c r="J31" s="91"/>
      <c r="K31" s="32"/>
      <c r="L31" s="32"/>
    </row>
    <row r="32" spans="1:12" s="33" customFormat="1" ht="27" customHeight="1" x14ac:dyDescent="0.25">
      <c r="A32" s="34" t="s">
        <v>191</v>
      </c>
      <c r="B32" s="135" t="s">
        <v>205</v>
      </c>
      <c r="C32" s="136"/>
      <c r="D32" s="93" t="s">
        <v>37</v>
      </c>
      <c r="E32" s="93"/>
      <c r="F32" s="93">
        <f>ROUND(F14/F23,2)</f>
        <v>6862.75</v>
      </c>
      <c r="G32" s="93"/>
      <c r="H32" s="93"/>
      <c r="I32" s="93"/>
      <c r="J32" s="93"/>
      <c r="K32" s="32"/>
      <c r="L32" s="32"/>
    </row>
    <row r="33" spans="1:12" s="33" customFormat="1" ht="25.5" customHeight="1" x14ac:dyDescent="0.25">
      <c r="A33" s="34"/>
      <c r="B33" s="148" t="s">
        <v>52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s="33" customFormat="1" ht="24.75" customHeight="1" x14ac:dyDescent="0.25">
      <c r="A34" s="34" t="s">
        <v>76</v>
      </c>
      <c r="B34" s="143" t="s">
        <v>152</v>
      </c>
      <c r="C34" s="143"/>
      <c r="D34" s="30" t="s">
        <v>53</v>
      </c>
      <c r="E34" s="46"/>
      <c r="F34" s="30">
        <v>100</v>
      </c>
      <c r="G34" s="30"/>
      <c r="H34" s="30"/>
      <c r="I34" s="30"/>
      <c r="J34" s="32"/>
      <c r="K34" s="32"/>
      <c r="L34" s="32"/>
    </row>
    <row r="35" spans="1:12" s="33" customFormat="1" ht="24.75" customHeight="1" x14ac:dyDescent="0.25">
      <c r="A35" s="35" t="s">
        <v>77</v>
      </c>
      <c r="B35" s="143" t="s">
        <v>153</v>
      </c>
      <c r="C35" s="143"/>
      <c r="D35" s="30" t="s">
        <v>53</v>
      </c>
      <c r="E35" s="46"/>
      <c r="F35" s="30">
        <v>100</v>
      </c>
      <c r="G35" s="30"/>
      <c r="H35" s="30"/>
      <c r="I35" s="30"/>
      <c r="J35" s="32"/>
      <c r="K35" s="32"/>
      <c r="L35" s="32"/>
    </row>
    <row r="36" spans="1:12" s="33" customFormat="1" ht="43.5" customHeight="1" x14ac:dyDescent="0.25">
      <c r="A36" s="34" t="s">
        <v>78</v>
      </c>
      <c r="B36" s="166" t="s">
        <v>154</v>
      </c>
      <c r="C36" s="166"/>
      <c r="D36" s="30" t="s">
        <v>53</v>
      </c>
      <c r="E36" s="46"/>
      <c r="F36" s="30">
        <v>100</v>
      </c>
      <c r="G36" s="30"/>
      <c r="H36" s="30"/>
      <c r="I36" s="30"/>
      <c r="J36" s="32"/>
      <c r="K36" s="32"/>
      <c r="L36" s="32"/>
    </row>
    <row r="37" spans="1:12" s="33" customFormat="1" ht="43.5" customHeight="1" x14ac:dyDescent="0.25">
      <c r="A37" s="34" t="s">
        <v>79</v>
      </c>
      <c r="B37" s="137" t="s">
        <v>195</v>
      </c>
      <c r="C37" s="138"/>
      <c r="D37" s="91" t="s">
        <v>53</v>
      </c>
      <c r="E37" s="92"/>
      <c r="F37" s="91">
        <v>100</v>
      </c>
      <c r="G37" s="91"/>
      <c r="H37" s="91"/>
      <c r="I37" s="91"/>
      <c r="J37" s="32"/>
      <c r="K37" s="32"/>
      <c r="L37" s="32"/>
    </row>
    <row r="38" spans="1:12" s="33" customFormat="1" ht="27" customHeight="1" x14ac:dyDescent="0.25">
      <c r="A38" s="34" t="s">
        <v>191</v>
      </c>
      <c r="B38" s="137" t="s">
        <v>206</v>
      </c>
      <c r="C38" s="138"/>
      <c r="D38" s="93" t="s">
        <v>53</v>
      </c>
      <c r="E38" s="94"/>
      <c r="F38" s="93">
        <v>100</v>
      </c>
      <c r="G38" s="93"/>
      <c r="H38" s="93"/>
      <c r="I38" s="93"/>
      <c r="J38" s="32"/>
      <c r="K38" s="32"/>
      <c r="L38" s="32"/>
    </row>
    <row r="39" spans="1:12" s="33" customFormat="1" ht="34.5" customHeight="1" x14ac:dyDescent="0.25">
      <c r="A39" s="35" t="s">
        <v>201</v>
      </c>
      <c r="B39" s="139" t="s">
        <v>160</v>
      </c>
      <c r="C39" s="139"/>
      <c r="D39" s="30" t="s">
        <v>40</v>
      </c>
      <c r="E39" s="47">
        <f>E40+E41</f>
        <v>25727</v>
      </c>
      <c r="F39" s="30"/>
      <c r="G39" s="30"/>
      <c r="H39" s="30"/>
      <c r="I39" s="30"/>
      <c r="J39" s="30"/>
      <c r="K39" s="32"/>
      <c r="L39" s="32"/>
    </row>
    <row r="40" spans="1:12" s="33" customFormat="1" ht="23.25" customHeight="1" x14ac:dyDescent="0.25">
      <c r="A40" s="35"/>
      <c r="B40" s="139" t="s">
        <v>158</v>
      </c>
      <c r="C40" s="139"/>
      <c r="D40" s="30" t="s">
        <v>40</v>
      </c>
      <c r="E40" s="47">
        <v>14727</v>
      </c>
      <c r="F40" s="30"/>
      <c r="G40" s="30"/>
      <c r="H40" s="30"/>
      <c r="I40" s="30"/>
      <c r="J40" s="30"/>
      <c r="K40" s="32"/>
      <c r="L40" s="32"/>
    </row>
    <row r="41" spans="1:12" ht="23.25" customHeight="1" x14ac:dyDescent="0.25">
      <c r="A41" s="37"/>
      <c r="B41" s="139" t="s">
        <v>159</v>
      </c>
      <c r="C41" s="139"/>
      <c r="D41" s="30" t="s">
        <v>40</v>
      </c>
      <c r="E41" s="48">
        <v>11000</v>
      </c>
      <c r="F41" s="38"/>
      <c r="G41" s="38"/>
      <c r="H41" s="38"/>
      <c r="I41" s="38"/>
      <c r="J41" s="38"/>
      <c r="K41" s="38"/>
      <c r="L41" s="38"/>
    </row>
    <row r="42" spans="1:12" s="33" customFormat="1" ht="46.15" customHeight="1" x14ac:dyDescent="0.25">
      <c r="A42" s="34"/>
      <c r="B42" s="142" t="s">
        <v>141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 s="33" customFormat="1" ht="17.25" customHeight="1" x14ac:dyDescent="0.25">
      <c r="A43" s="34"/>
      <c r="B43" s="148" t="s">
        <v>34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  <row r="44" spans="1:12" ht="59.25" customHeight="1" x14ac:dyDescent="0.25">
      <c r="A44" s="37">
        <v>2</v>
      </c>
      <c r="B44" s="141" t="s">
        <v>103</v>
      </c>
      <c r="C44" s="141"/>
      <c r="D44" s="25" t="s">
        <v>35</v>
      </c>
      <c r="E44" s="44"/>
      <c r="F44" s="25"/>
      <c r="G44" s="25"/>
      <c r="H44" s="25"/>
      <c r="I44" s="25"/>
      <c r="J44" s="25"/>
      <c r="K44" s="28"/>
      <c r="L44" s="28"/>
    </row>
    <row r="45" spans="1:12" ht="27.75" customHeight="1" x14ac:dyDescent="0.25">
      <c r="A45" s="37" t="s">
        <v>80</v>
      </c>
      <c r="B45" s="141" t="s">
        <v>104</v>
      </c>
      <c r="C45" s="141"/>
      <c r="D45" s="25" t="s">
        <v>35</v>
      </c>
      <c r="E45" s="44"/>
      <c r="F45" s="25"/>
      <c r="G45" s="30"/>
      <c r="H45" s="30"/>
      <c r="I45" s="30"/>
      <c r="J45" s="30"/>
      <c r="K45" s="28"/>
      <c r="L45" s="28"/>
    </row>
    <row r="46" spans="1:12" ht="29.25" customHeight="1" x14ac:dyDescent="0.25">
      <c r="A46" s="39" t="s">
        <v>105</v>
      </c>
      <c r="B46" s="141" t="s">
        <v>38</v>
      </c>
      <c r="C46" s="141"/>
      <c r="D46" s="25" t="s">
        <v>37</v>
      </c>
      <c r="E46" s="44"/>
      <c r="F46" s="30"/>
      <c r="G46" s="30"/>
      <c r="H46" s="30"/>
      <c r="I46" s="30"/>
      <c r="J46" s="25"/>
      <c r="K46" s="28"/>
      <c r="L46" s="28"/>
    </row>
    <row r="47" spans="1:12" ht="27.75" customHeight="1" x14ac:dyDescent="0.25">
      <c r="A47" s="39" t="s">
        <v>106</v>
      </c>
      <c r="B47" s="141" t="s">
        <v>39</v>
      </c>
      <c r="C47" s="141"/>
      <c r="D47" s="25" t="s">
        <v>37</v>
      </c>
      <c r="E47" s="44"/>
      <c r="F47" s="30"/>
      <c r="G47" s="30"/>
      <c r="H47" s="30"/>
      <c r="I47" s="30"/>
      <c r="J47" s="25"/>
      <c r="K47" s="28"/>
      <c r="L47" s="28"/>
    </row>
    <row r="48" spans="1:12" ht="25.5" customHeight="1" x14ac:dyDescent="0.25">
      <c r="A48" s="37" t="s">
        <v>81</v>
      </c>
      <c r="B48" s="141" t="s">
        <v>108</v>
      </c>
      <c r="C48" s="141"/>
      <c r="D48" s="25" t="s">
        <v>35</v>
      </c>
      <c r="E48" s="44"/>
      <c r="F48" s="30"/>
      <c r="G48" s="30"/>
      <c r="H48" s="30"/>
      <c r="I48" s="30"/>
      <c r="J48" s="25"/>
      <c r="K48" s="28"/>
      <c r="L48" s="28"/>
    </row>
    <row r="49" spans="1:12" ht="25.5" customHeight="1" x14ac:dyDescent="0.25">
      <c r="A49" s="37" t="s">
        <v>107</v>
      </c>
      <c r="B49" s="141" t="s">
        <v>109</v>
      </c>
      <c r="C49" s="141"/>
      <c r="D49" s="25" t="s">
        <v>35</v>
      </c>
      <c r="E49" s="44"/>
      <c r="F49" s="30"/>
      <c r="G49" s="30"/>
      <c r="H49" s="30"/>
      <c r="I49" s="30"/>
      <c r="J49" s="25"/>
      <c r="K49" s="28"/>
      <c r="L49" s="28"/>
    </row>
    <row r="50" spans="1:12" s="33" customFormat="1" ht="49.5" customHeight="1" x14ac:dyDescent="0.25">
      <c r="A50" s="35" t="s">
        <v>161</v>
      </c>
      <c r="B50" s="139" t="s">
        <v>162</v>
      </c>
      <c r="C50" s="139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25">
      <c r="A51" s="35"/>
      <c r="B51" s="139" t="s">
        <v>158</v>
      </c>
      <c r="C51" s="139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25">
      <c r="A52" s="37"/>
      <c r="B52" s="139" t="s">
        <v>159</v>
      </c>
      <c r="C52" s="139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37"/>
      <c r="B53" s="149" t="s">
        <v>41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ht="40.5" customHeight="1" x14ac:dyDescent="0.25">
      <c r="A54" s="39" t="s">
        <v>105</v>
      </c>
      <c r="B54" s="141" t="s">
        <v>44</v>
      </c>
      <c r="C54" s="141"/>
      <c r="D54" s="25" t="s">
        <v>45</v>
      </c>
      <c r="E54" s="26"/>
      <c r="F54" s="25"/>
      <c r="G54" s="25"/>
      <c r="H54" s="25"/>
      <c r="I54" s="25"/>
      <c r="J54" s="28"/>
      <c r="K54" s="28"/>
      <c r="L54" s="28"/>
    </row>
    <row r="55" spans="1:12" ht="37.5" customHeight="1" x14ac:dyDescent="0.25">
      <c r="A55" s="39" t="s">
        <v>106</v>
      </c>
      <c r="B55" s="141" t="s">
        <v>46</v>
      </c>
      <c r="C55" s="141"/>
      <c r="D55" s="25" t="s">
        <v>47</v>
      </c>
      <c r="E55" s="26"/>
      <c r="F55" s="25"/>
      <c r="G55" s="25"/>
      <c r="H55" s="25"/>
      <c r="I55" s="25"/>
      <c r="J55" s="28"/>
      <c r="K55" s="28"/>
      <c r="L55" s="28"/>
    </row>
    <row r="56" spans="1:12" ht="27" customHeight="1" x14ac:dyDescent="0.25">
      <c r="A56" s="39" t="s">
        <v>81</v>
      </c>
      <c r="B56" s="156" t="s">
        <v>113</v>
      </c>
      <c r="C56" s="156"/>
      <c r="D56" s="25" t="s">
        <v>47</v>
      </c>
      <c r="E56" s="26"/>
      <c r="F56" s="25"/>
      <c r="G56" s="25"/>
      <c r="H56" s="25"/>
      <c r="I56" s="25"/>
      <c r="J56" s="28"/>
      <c r="K56" s="28"/>
      <c r="L56" s="28"/>
    </row>
    <row r="57" spans="1:12" ht="27" customHeight="1" x14ac:dyDescent="0.25">
      <c r="A57" s="39" t="s">
        <v>107</v>
      </c>
      <c r="B57" s="156" t="s">
        <v>114</v>
      </c>
      <c r="C57" s="156"/>
      <c r="D57" s="25" t="s">
        <v>47</v>
      </c>
      <c r="E57" s="26"/>
      <c r="F57" s="25"/>
      <c r="G57" s="25"/>
      <c r="H57" s="25"/>
      <c r="I57" s="25"/>
      <c r="J57" s="28"/>
      <c r="K57" s="28"/>
      <c r="L57" s="28"/>
    </row>
    <row r="58" spans="1:12" s="33" customFormat="1" ht="49.5" customHeight="1" x14ac:dyDescent="0.25">
      <c r="A58" s="35" t="s">
        <v>161</v>
      </c>
      <c r="B58" s="139" t="s">
        <v>162</v>
      </c>
      <c r="C58" s="139"/>
      <c r="D58" s="30" t="s">
        <v>40</v>
      </c>
      <c r="E58" s="47">
        <f>E59+E60</f>
        <v>25727</v>
      </c>
      <c r="F58" s="30"/>
      <c r="G58" s="30"/>
      <c r="H58" s="30"/>
      <c r="I58" s="30"/>
      <c r="J58" s="30"/>
      <c r="K58" s="32"/>
      <c r="L58" s="32"/>
    </row>
    <row r="59" spans="1:12" s="33" customFormat="1" ht="23.25" customHeight="1" x14ac:dyDescent="0.25">
      <c r="A59" s="35"/>
      <c r="B59" s="139" t="s">
        <v>158</v>
      </c>
      <c r="C59" s="139"/>
      <c r="D59" s="30" t="s">
        <v>40</v>
      </c>
      <c r="E59" s="47">
        <v>14727</v>
      </c>
      <c r="F59" s="30"/>
      <c r="G59" s="30"/>
      <c r="H59" s="30"/>
      <c r="I59" s="30"/>
      <c r="J59" s="30"/>
      <c r="K59" s="32"/>
      <c r="L59" s="32"/>
    </row>
    <row r="60" spans="1:12" ht="23.25" customHeight="1" x14ac:dyDescent="0.25">
      <c r="A60" s="37"/>
      <c r="B60" s="139" t="s">
        <v>159</v>
      </c>
      <c r="C60" s="139"/>
      <c r="D60" s="30" t="s">
        <v>40</v>
      </c>
      <c r="E60" s="48">
        <v>11000</v>
      </c>
      <c r="F60" s="38"/>
      <c r="G60" s="38"/>
      <c r="H60" s="38"/>
      <c r="I60" s="38"/>
      <c r="J60" s="38"/>
      <c r="K60" s="38"/>
      <c r="L60" s="38"/>
    </row>
    <row r="61" spans="1:12" ht="24" customHeight="1" x14ac:dyDescent="0.25">
      <c r="A61" s="39"/>
      <c r="B61" s="149" t="s">
        <v>49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</row>
    <row r="62" spans="1:12" ht="63.75" customHeight="1" x14ac:dyDescent="0.25">
      <c r="A62" s="39" t="s">
        <v>105</v>
      </c>
      <c r="B62" s="141" t="s">
        <v>51</v>
      </c>
      <c r="C62" s="141"/>
      <c r="D62" s="25" t="s">
        <v>37</v>
      </c>
      <c r="E62" s="25"/>
      <c r="F62" s="25"/>
      <c r="G62" s="41"/>
      <c r="H62" s="41"/>
      <c r="I62" s="41"/>
      <c r="J62" s="42"/>
      <c r="K62" s="28"/>
      <c r="L62" s="28"/>
    </row>
    <row r="63" spans="1:12" ht="50.25" customHeight="1" x14ac:dyDescent="0.25">
      <c r="A63" s="39" t="s">
        <v>106</v>
      </c>
      <c r="B63" s="141" t="s">
        <v>86</v>
      </c>
      <c r="C63" s="141"/>
      <c r="D63" s="25" t="s">
        <v>37</v>
      </c>
      <c r="E63" s="25"/>
      <c r="F63" s="25"/>
      <c r="G63" s="41"/>
      <c r="H63" s="41"/>
      <c r="I63" s="41"/>
      <c r="J63" s="42"/>
      <c r="K63" s="28"/>
      <c r="L63" s="28"/>
    </row>
    <row r="64" spans="1:12" ht="57.75" customHeight="1" x14ac:dyDescent="0.25">
      <c r="A64" s="39" t="s">
        <v>81</v>
      </c>
      <c r="B64" s="141" t="s">
        <v>118</v>
      </c>
      <c r="C64" s="141"/>
      <c r="D64" s="25" t="s">
        <v>37</v>
      </c>
      <c r="E64" s="25"/>
      <c r="F64" s="25"/>
      <c r="G64" s="41"/>
      <c r="H64" s="41"/>
      <c r="I64" s="41"/>
      <c r="J64" s="41"/>
      <c r="K64" s="28"/>
      <c r="L64" s="28"/>
    </row>
    <row r="65" spans="1:12" ht="54" customHeight="1" x14ac:dyDescent="0.25">
      <c r="A65" s="39" t="s">
        <v>107</v>
      </c>
      <c r="B65" s="141" t="s">
        <v>117</v>
      </c>
      <c r="C65" s="141"/>
      <c r="D65" s="25" t="s">
        <v>37</v>
      </c>
      <c r="E65" s="25"/>
      <c r="F65" s="25"/>
      <c r="G65" s="41"/>
      <c r="H65" s="41"/>
      <c r="I65" s="41"/>
      <c r="J65" s="42"/>
      <c r="K65" s="28"/>
      <c r="L65" s="28"/>
    </row>
    <row r="66" spans="1:12" ht="17.25" customHeight="1" x14ac:dyDescent="0.25">
      <c r="A66" s="39"/>
      <c r="B66" s="149" t="s">
        <v>52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</row>
    <row r="67" spans="1:12" ht="58.5" customHeight="1" x14ac:dyDescent="0.25">
      <c r="A67" s="37" t="s">
        <v>80</v>
      </c>
      <c r="B67" s="141" t="s">
        <v>55</v>
      </c>
      <c r="C67" s="141"/>
      <c r="D67" s="25" t="s">
        <v>53</v>
      </c>
      <c r="E67" s="26"/>
      <c r="F67" s="25"/>
      <c r="G67" s="25"/>
      <c r="H67" s="25"/>
      <c r="I67" s="25"/>
      <c r="J67" s="28"/>
      <c r="K67" s="28"/>
      <c r="L67" s="28"/>
    </row>
    <row r="68" spans="1:12" ht="60" customHeight="1" x14ac:dyDescent="0.25">
      <c r="A68" s="37" t="s">
        <v>81</v>
      </c>
      <c r="B68" s="141" t="s">
        <v>125</v>
      </c>
      <c r="C68" s="141"/>
      <c r="D68" s="25" t="s">
        <v>53</v>
      </c>
      <c r="E68" s="26"/>
      <c r="F68" s="25"/>
      <c r="G68" s="25"/>
      <c r="H68" s="25"/>
      <c r="I68" s="25"/>
      <c r="J68" s="28"/>
      <c r="K68" s="28"/>
      <c r="L68" s="28"/>
    </row>
    <row r="69" spans="1:12" ht="60" customHeight="1" x14ac:dyDescent="0.25">
      <c r="A69" s="37" t="s">
        <v>107</v>
      </c>
      <c r="B69" s="141" t="s">
        <v>126</v>
      </c>
      <c r="C69" s="141"/>
      <c r="D69" s="25" t="s">
        <v>53</v>
      </c>
      <c r="E69" s="26"/>
      <c r="F69" s="25"/>
      <c r="G69" s="25"/>
      <c r="H69" s="25"/>
      <c r="I69" s="25"/>
      <c r="J69" s="28"/>
      <c r="K69" s="28"/>
      <c r="L69" s="28"/>
    </row>
    <row r="70" spans="1:12" s="33" customFormat="1" ht="49.5" customHeight="1" x14ac:dyDescent="0.25">
      <c r="A70" s="35" t="s">
        <v>161</v>
      </c>
      <c r="B70" s="139" t="s">
        <v>163</v>
      </c>
      <c r="C70" s="139"/>
      <c r="D70" s="30" t="s">
        <v>40</v>
      </c>
      <c r="E70" s="47">
        <f>E71+E72</f>
        <v>25727</v>
      </c>
      <c r="F70" s="30"/>
      <c r="G70" s="30"/>
      <c r="H70" s="30"/>
      <c r="I70" s="30"/>
      <c r="J70" s="30"/>
      <c r="K70" s="32"/>
      <c r="L70" s="32"/>
    </row>
    <row r="71" spans="1:12" s="33" customFormat="1" ht="23.25" customHeight="1" x14ac:dyDescent="0.25">
      <c r="A71" s="35"/>
      <c r="B71" s="139" t="s">
        <v>158</v>
      </c>
      <c r="C71" s="139"/>
      <c r="D71" s="30" t="s">
        <v>40</v>
      </c>
      <c r="E71" s="47">
        <v>14727</v>
      </c>
      <c r="F71" s="30"/>
      <c r="G71" s="30"/>
      <c r="H71" s="30"/>
      <c r="I71" s="30"/>
      <c r="J71" s="30"/>
      <c r="K71" s="32"/>
      <c r="L71" s="32"/>
    </row>
    <row r="72" spans="1:12" ht="23.25" customHeight="1" x14ac:dyDescent="0.25">
      <c r="A72" s="37"/>
      <c r="B72" s="139" t="s">
        <v>159</v>
      </c>
      <c r="C72" s="139"/>
      <c r="D72" s="30" t="s">
        <v>40</v>
      </c>
      <c r="E72" s="48">
        <v>11000</v>
      </c>
      <c r="F72" s="38"/>
      <c r="G72" s="38"/>
      <c r="H72" s="38"/>
      <c r="I72" s="38"/>
      <c r="J72" s="38"/>
      <c r="K72" s="38"/>
      <c r="L72" s="38"/>
    </row>
    <row r="73" spans="1:12" ht="19.5" customHeight="1" x14ac:dyDescent="0.25">
      <c r="A73" s="27"/>
      <c r="B73" s="144" t="s">
        <v>142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</row>
    <row r="74" spans="1:12" ht="24" customHeight="1" x14ac:dyDescent="0.25">
      <c r="A74" s="39"/>
      <c r="B74" s="149" t="s">
        <v>34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2" ht="45" customHeight="1" x14ac:dyDescent="0.25">
      <c r="A75" s="27">
        <v>3</v>
      </c>
      <c r="B75" s="141" t="s">
        <v>121</v>
      </c>
      <c r="C75" s="141"/>
      <c r="D75" s="43" t="s">
        <v>35</v>
      </c>
      <c r="E75" s="44"/>
      <c r="F75" s="43">
        <f>'Додаток 1'!I27</f>
        <v>150000</v>
      </c>
      <c r="G75" s="43"/>
      <c r="H75" s="43"/>
      <c r="I75" s="43"/>
      <c r="J75" s="43"/>
      <c r="K75" s="28"/>
      <c r="L75" s="28"/>
    </row>
    <row r="76" spans="1:12" s="33" customFormat="1" ht="57.75" customHeight="1" x14ac:dyDescent="0.25">
      <c r="A76" s="35" t="s">
        <v>165</v>
      </c>
      <c r="B76" s="139" t="s">
        <v>164</v>
      </c>
      <c r="C76" s="139"/>
      <c r="D76" s="30" t="s">
        <v>40</v>
      </c>
      <c r="E76" s="47">
        <f>E77+E78</f>
        <v>25727</v>
      </c>
      <c r="F76" s="30"/>
      <c r="G76" s="30"/>
      <c r="H76" s="30"/>
      <c r="I76" s="30"/>
      <c r="J76" s="30"/>
      <c r="K76" s="32"/>
      <c r="L76" s="32"/>
    </row>
    <row r="77" spans="1:12" s="33" customFormat="1" ht="23.25" customHeight="1" x14ac:dyDescent="0.25">
      <c r="A77" s="35"/>
      <c r="B77" s="139" t="s">
        <v>158</v>
      </c>
      <c r="C77" s="139"/>
      <c r="D77" s="30" t="s">
        <v>40</v>
      </c>
      <c r="E77" s="47">
        <v>14727</v>
      </c>
      <c r="F77" s="30"/>
      <c r="G77" s="30"/>
      <c r="H77" s="30"/>
      <c r="I77" s="30"/>
      <c r="J77" s="30"/>
      <c r="K77" s="32"/>
      <c r="L77" s="32"/>
    </row>
    <row r="78" spans="1:12" ht="23.25" customHeight="1" x14ac:dyDescent="0.25">
      <c r="A78" s="37"/>
      <c r="B78" s="139" t="s">
        <v>159</v>
      </c>
      <c r="C78" s="139"/>
      <c r="D78" s="30" t="s">
        <v>40</v>
      </c>
      <c r="E78" s="48">
        <v>11000</v>
      </c>
      <c r="F78" s="38"/>
      <c r="G78" s="38"/>
      <c r="H78" s="38"/>
      <c r="I78" s="38"/>
      <c r="J78" s="38"/>
      <c r="K78" s="38"/>
      <c r="L78" s="38"/>
    </row>
    <row r="79" spans="1:12" x14ac:dyDescent="0.25">
      <c r="A79" s="37"/>
      <c r="B79" s="140" t="s">
        <v>41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1:12" ht="26.25" customHeight="1" x14ac:dyDescent="0.25">
      <c r="A80" s="37">
        <v>3</v>
      </c>
      <c r="B80" s="141" t="s">
        <v>122</v>
      </c>
      <c r="C80" s="141"/>
      <c r="D80" s="25" t="s">
        <v>48</v>
      </c>
      <c r="E80" s="26"/>
      <c r="F80" s="25">
        <v>15</v>
      </c>
      <c r="G80" s="25"/>
      <c r="H80" s="25"/>
      <c r="I80" s="25"/>
      <c r="J80" s="28"/>
      <c r="K80" s="28"/>
      <c r="L80" s="28"/>
    </row>
    <row r="81" spans="1:12" s="33" customFormat="1" ht="56.25" customHeight="1" x14ac:dyDescent="0.25">
      <c r="A81" s="35" t="s">
        <v>165</v>
      </c>
      <c r="B81" s="139" t="s">
        <v>164</v>
      </c>
      <c r="C81" s="139"/>
      <c r="D81" s="30" t="s">
        <v>40</v>
      </c>
      <c r="E81" s="47">
        <f>E82+E83</f>
        <v>25727</v>
      </c>
      <c r="F81" s="30"/>
      <c r="G81" s="30"/>
      <c r="H81" s="30"/>
      <c r="I81" s="30"/>
      <c r="J81" s="30"/>
      <c r="K81" s="32"/>
      <c r="L81" s="32"/>
    </row>
    <row r="82" spans="1:12" s="33" customFormat="1" ht="23.25" customHeight="1" x14ac:dyDescent="0.25">
      <c r="A82" s="35"/>
      <c r="B82" s="139" t="s">
        <v>158</v>
      </c>
      <c r="C82" s="139"/>
      <c r="D82" s="30" t="s">
        <v>40</v>
      </c>
      <c r="E82" s="47">
        <v>14727</v>
      </c>
      <c r="F82" s="30"/>
      <c r="G82" s="30"/>
      <c r="H82" s="30"/>
      <c r="I82" s="30"/>
      <c r="J82" s="30"/>
      <c r="K82" s="32"/>
      <c r="L82" s="32"/>
    </row>
    <row r="83" spans="1:12" ht="23.25" customHeight="1" x14ac:dyDescent="0.25">
      <c r="A83" s="37"/>
      <c r="B83" s="139" t="s">
        <v>159</v>
      </c>
      <c r="C83" s="139"/>
      <c r="D83" s="30" t="s">
        <v>40</v>
      </c>
      <c r="E83" s="48">
        <v>11000</v>
      </c>
      <c r="F83" s="38"/>
      <c r="G83" s="38"/>
      <c r="H83" s="38"/>
      <c r="I83" s="38"/>
      <c r="J83" s="38"/>
      <c r="K83" s="38"/>
      <c r="L83" s="38"/>
    </row>
    <row r="84" spans="1:12" x14ac:dyDescent="0.25">
      <c r="A84" s="27"/>
      <c r="B84" s="140" t="s">
        <v>49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</row>
    <row r="85" spans="1:12" ht="20.25" customHeight="1" x14ac:dyDescent="0.25">
      <c r="A85" s="37">
        <v>3</v>
      </c>
      <c r="B85" s="156" t="s">
        <v>123</v>
      </c>
      <c r="C85" s="156"/>
      <c r="D85" s="25" t="s">
        <v>37</v>
      </c>
      <c r="E85" s="25"/>
      <c r="F85" s="25">
        <f>F75/F80</f>
        <v>10000</v>
      </c>
      <c r="G85" s="41"/>
      <c r="H85" s="41"/>
      <c r="I85" s="41"/>
      <c r="J85" s="41"/>
      <c r="K85" s="28"/>
      <c r="L85" s="28"/>
    </row>
    <row r="86" spans="1:12" x14ac:dyDescent="0.25">
      <c r="A86" s="37"/>
      <c r="B86" s="140" t="s">
        <v>52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</row>
    <row r="87" spans="1:12" ht="39" customHeight="1" x14ac:dyDescent="0.25">
      <c r="A87" s="37">
        <v>3</v>
      </c>
      <c r="B87" s="141" t="s">
        <v>124</v>
      </c>
      <c r="C87" s="141"/>
      <c r="D87" s="25" t="s">
        <v>53</v>
      </c>
      <c r="E87" s="26"/>
      <c r="F87" s="25">
        <v>100</v>
      </c>
      <c r="G87" s="25"/>
      <c r="H87" s="25"/>
      <c r="I87" s="25"/>
      <c r="J87" s="28"/>
      <c r="K87" s="28"/>
      <c r="L87" s="28"/>
    </row>
    <row r="88" spans="1:12" s="33" customFormat="1" ht="56.25" customHeight="1" x14ac:dyDescent="0.25">
      <c r="A88" s="35" t="s">
        <v>165</v>
      </c>
      <c r="B88" s="139" t="s">
        <v>166</v>
      </c>
      <c r="C88" s="139"/>
      <c r="D88" s="30" t="s">
        <v>40</v>
      </c>
      <c r="E88" s="47">
        <f>E89+E90</f>
        <v>25727</v>
      </c>
      <c r="F88" s="30"/>
      <c r="G88" s="30"/>
      <c r="H88" s="30"/>
      <c r="I88" s="30"/>
      <c r="J88" s="30"/>
      <c r="K88" s="32"/>
      <c r="L88" s="32"/>
    </row>
    <row r="89" spans="1:12" s="33" customFormat="1" ht="23.25" customHeight="1" x14ac:dyDescent="0.25">
      <c r="A89" s="35"/>
      <c r="B89" s="139" t="s">
        <v>158</v>
      </c>
      <c r="C89" s="139"/>
      <c r="D89" s="30" t="s">
        <v>40</v>
      </c>
      <c r="E89" s="47">
        <v>14727</v>
      </c>
      <c r="F89" s="30"/>
      <c r="G89" s="30"/>
      <c r="H89" s="30"/>
      <c r="I89" s="30"/>
      <c r="J89" s="30"/>
      <c r="K89" s="32"/>
      <c r="L89" s="32"/>
    </row>
    <row r="90" spans="1:12" ht="23.25" customHeight="1" x14ac:dyDescent="0.25">
      <c r="A90" s="37"/>
      <c r="B90" s="139" t="s">
        <v>159</v>
      </c>
      <c r="C90" s="139"/>
      <c r="D90" s="30" t="s">
        <v>40</v>
      </c>
      <c r="E90" s="48">
        <v>11000</v>
      </c>
      <c r="F90" s="38"/>
      <c r="G90" s="38"/>
      <c r="H90" s="38"/>
      <c r="I90" s="38"/>
      <c r="J90" s="38"/>
      <c r="K90" s="38"/>
      <c r="L90" s="38"/>
    </row>
    <row r="91" spans="1:12" ht="22.5" customHeight="1" x14ac:dyDescent="0.25">
      <c r="A91" s="37"/>
      <c r="B91" s="162" t="s">
        <v>143</v>
      </c>
      <c r="C91" s="162"/>
      <c r="D91" s="162"/>
      <c r="E91" s="162"/>
      <c r="F91" s="162"/>
      <c r="G91" s="162"/>
      <c r="H91" s="162"/>
      <c r="I91" s="162"/>
      <c r="J91" s="162"/>
      <c r="K91" s="162"/>
      <c r="L91" s="162"/>
    </row>
    <row r="92" spans="1:12" ht="24" customHeight="1" x14ac:dyDescent="0.25">
      <c r="A92" s="39"/>
      <c r="B92" s="149" t="s">
        <v>34</v>
      </c>
      <c r="C92" s="149"/>
      <c r="D92" s="149"/>
      <c r="E92" s="149"/>
      <c r="F92" s="149"/>
      <c r="G92" s="149"/>
      <c r="H92" s="149"/>
      <c r="I92" s="149"/>
      <c r="J92" s="149"/>
      <c r="K92" s="149"/>
      <c r="L92" s="149"/>
    </row>
    <row r="93" spans="1:12" ht="45" customHeight="1" x14ac:dyDescent="0.25">
      <c r="A93" s="37" t="s">
        <v>110</v>
      </c>
      <c r="B93" s="165" t="s">
        <v>111</v>
      </c>
      <c r="C93" s="165"/>
      <c r="D93" s="43" t="s">
        <v>37</v>
      </c>
      <c r="E93" s="44"/>
      <c r="F93" s="43">
        <f>'Додаток 1'!I29</f>
        <v>0</v>
      </c>
      <c r="G93" s="43"/>
      <c r="H93" s="43"/>
      <c r="I93" s="43"/>
      <c r="J93" s="43"/>
      <c r="K93" s="28"/>
      <c r="L93" s="28"/>
    </row>
    <row r="94" spans="1:12" ht="39.75" customHeight="1" x14ac:dyDescent="0.25">
      <c r="A94" s="37" t="s">
        <v>92</v>
      </c>
      <c r="B94" s="157" t="s">
        <v>185</v>
      </c>
      <c r="C94" s="158"/>
      <c r="D94" s="43" t="s">
        <v>37</v>
      </c>
      <c r="E94" s="44"/>
      <c r="F94" s="43">
        <f>'Додаток 1'!I30</f>
        <v>160000</v>
      </c>
      <c r="G94" s="43"/>
      <c r="H94" s="43"/>
      <c r="I94" s="43"/>
      <c r="J94" s="43"/>
      <c r="K94" s="84"/>
      <c r="L94" s="84"/>
    </row>
    <row r="95" spans="1:12" ht="39.75" customHeight="1" x14ac:dyDescent="0.25">
      <c r="A95" s="37" t="s">
        <v>184</v>
      </c>
      <c r="B95" s="157" t="s">
        <v>209</v>
      </c>
      <c r="C95" s="158"/>
      <c r="D95" s="43" t="s">
        <v>37</v>
      </c>
      <c r="E95" s="44"/>
      <c r="F95" s="43">
        <f>'Додаток 1'!I31</f>
        <v>150000</v>
      </c>
      <c r="G95" s="43"/>
      <c r="H95" s="43"/>
      <c r="I95" s="43"/>
      <c r="J95" s="43"/>
      <c r="K95" s="98"/>
      <c r="L95" s="98"/>
    </row>
    <row r="96" spans="1:12" ht="39.75" customHeight="1" x14ac:dyDescent="0.25">
      <c r="A96" s="37" t="s">
        <v>210</v>
      </c>
      <c r="B96" s="157" t="s">
        <v>216</v>
      </c>
      <c r="C96" s="158"/>
      <c r="D96" s="43" t="s">
        <v>37</v>
      </c>
      <c r="E96" s="44"/>
      <c r="F96" s="43">
        <v>100000</v>
      </c>
      <c r="G96" s="43"/>
      <c r="H96" s="43"/>
      <c r="I96" s="43"/>
      <c r="J96" s="43"/>
      <c r="K96" s="104"/>
      <c r="L96" s="104"/>
    </row>
    <row r="97" spans="1:12" s="33" customFormat="1" ht="57.75" customHeight="1" x14ac:dyDescent="0.25">
      <c r="A97" s="35">
        <v>46116</v>
      </c>
      <c r="B97" s="139" t="s">
        <v>167</v>
      </c>
      <c r="C97" s="139"/>
      <c r="D97" s="30" t="s">
        <v>40</v>
      </c>
      <c r="E97" s="47">
        <f>E98+E99</f>
        <v>25727</v>
      </c>
      <c r="F97" s="30"/>
      <c r="G97" s="30"/>
      <c r="H97" s="30"/>
      <c r="I97" s="30"/>
      <c r="J97" s="30"/>
      <c r="K97" s="32"/>
      <c r="L97" s="32"/>
    </row>
    <row r="98" spans="1:12" s="33" customFormat="1" ht="23.25" customHeight="1" x14ac:dyDescent="0.25">
      <c r="A98" s="35"/>
      <c r="B98" s="139" t="s">
        <v>158</v>
      </c>
      <c r="C98" s="139"/>
      <c r="D98" s="30" t="s">
        <v>40</v>
      </c>
      <c r="E98" s="47">
        <v>14727</v>
      </c>
      <c r="F98" s="30"/>
      <c r="G98" s="30"/>
      <c r="H98" s="30"/>
      <c r="I98" s="30"/>
      <c r="J98" s="30"/>
      <c r="K98" s="32"/>
      <c r="L98" s="32"/>
    </row>
    <row r="99" spans="1:12" ht="23.25" customHeight="1" x14ac:dyDescent="0.25">
      <c r="A99" s="37"/>
      <c r="B99" s="139" t="s">
        <v>159</v>
      </c>
      <c r="C99" s="139"/>
      <c r="D99" s="30" t="s">
        <v>40</v>
      </c>
      <c r="E99" s="48">
        <v>11000</v>
      </c>
      <c r="F99" s="38"/>
      <c r="G99" s="38"/>
      <c r="H99" s="38"/>
      <c r="I99" s="38"/>
      <c r="J99" s="38"/>
      <c r="K99" s="38"/>
      <c r="L99" s="38"/>
    </row>
    <row r="100" spans="1:12" x14ac:dyDescent="0.25">
      <c r="A100" s="37"/>
      <c r="B100" s="140" t="s">
        <v>41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</row>
    <row r="101" spans="1:12" ht="20.25" customHeight="1" x14ac:dyDescent="0.25">
      <c r="A101" s="37" t="s">
        <v>110</v>
      </c>
      <c r="B101" s="141" t="s">
        <v>93</v>
      </c>
      <c r="C101" s="141"/>
      <c r="D101" s="25" t="s">
        <v>48</v>
      </c>
      <c r="E101" s="26"/>
      <c r="F101" s="30">
        <v>1</v>
      </c>
      <c r="G101" s="30"/>
      <c r="H101" s="30"/>
      <c r="I101" s="30"/>
      <c r="J101" s="28"/>
      <c r="K101" s="28"/>
      <c r="L101" s="28"/>
    </row>
    <row r="102" spans="1:12" ht="18.75" customHeight="1" x14ac:dyDescent="0.25">
      <c r="A102" s="37" t="s">
        <v>92</v>
      </c>
      <c r="B102" s="160" t="s">
        <v>186</v>
      </c>
      <c r="C102" s="161"/>
      <c r="D102" s="25" t="s">
        <v>42</v>
      </c>
      <c r="E102" s="83"/>
      <c r="F102" s="82">
        <v>3</v>
      </c>
      <c r="G102" s="82"/>
      <c r="H102" s="82"/>
      <c r="I102" s="82"/>
      <c r="J102" s="84"/>
      <c r="K102" s="84"/>
      <c r="L102" s="84"/>
    </row>
    <row r="103" spans="1:12" ht="18.75" customHeight="1" x14ac:dyDescent="0.25">
      <c r="A103" s="35" t="s">
        <v>184</v>
      </c>
      <c r="B103" s="160" t="s">
        <v>211</v>
      </c>
      <c r="C103" s="161"/>
      <c r="D103" s="25" t="s">
        <v>42</v>
      </c>
      <c r="E103" s="97"/>
      <c r="F103" s="96">
        <v>5</v>
      </c>
      <c r="G103" s="96"/>
      <c r="H103" s="96"/>
      <c r="I103" s="96"/>
      <c r="J103" s="98"/>
      <c r="K103" s="98"/>
      <c r="L103" s="98"/>
    </row>
    <row r="104" spans="1:12" ht="18.75" customHeight="1" x14ac:dyDescent="0.25">
      <c r="A104" s="35" t="s">
        <v>210</v>
      </c>
      <c r="B104" s="102" t="s">
        <v>218</v>
      </c>
      <c r="C104" s="103"/>
      <c r="D104" s="25" t="s">
        <v>42</v>
      </c>
      <c r="E104" s="101"/>
      <c r="F104" s="100">
        <v>6321.11</v>
      </c>
      <c r="G104" s="100"/>
      <c r="H104" s="100"/>
      <c r="I104" s="100"/>
      <c r="J104" s="104"/>
      <c r="K104" s="104"/>
      <c r="L104" s="104"/>
    </row>
    <row r="105" spans="1:12" s="33" customFormat="1" ht="45" customHeight="1" x14ac:dyDescent="0.25">
      <c r="A105" s="35" t="s">
        <v>217</v>
      </c>
      <c r="B105" s="139" t="s">
        <v>167</v>
      </c>
      <c r="C105" s="139"/>
      <c r="D105" s="30" t="s">
        <v>40</v>
      </c>
      <c r="E105" s="47">
        <f>E106+E107</f>
        <v>25727</v>
      </c>
      <c r="F105" s="30"/>
      <c r="G105" s="30"/>
      <c r="H105" s="30"/>
      <c r="I105" s="30"/>
      <c r="J105" s="30"/>
      <c r="K105" s="32"/>
      <c r="L105" s="32"/>
    </row>
    <row r="106" spans="1:12" s="33" customFormat="1" ht="23.25" customHeight="1" x14ac:dyDescent="0.25">
      <c r="A106" s="35"/>
      <c r="B106" s="139" t="s">
        <v>158</v>
      </c>
      <c r="C106" s="139"/>
      <c r="D106" s="30" t="s">
        <v>40</v>
      </c>
      <c r="E106" s="47">
        <v>14727</v>
      </c>
      <c r="F106" s="30"/>
      <c r="G106" s="30"/>
      <c r="H106" s="30"/>
      <c r="I106" s="30"/>
      <c r="J106" s="30"/>
      <c r="K106" s="32"/>
      <c r="L106" s="32"/>
    </row>
    <row r="107" spans="1:12" ht="23.25" customHeight="1" x14ac:dyDescent="0.25">
      <c r="A107" s="37"/>
      <c r="B107" s="139" t="s">
        <v>159</v>
      </c>
      <c r="C107" s="139"/>
      <c r="D107" s="30" t="s">
        <v>40</v>
      </c>
      <c r="E107" s="48">
        <v>11000</v>
      </c>
      <c r="F107" s="38"/>
      <c r="G107" s="38"/>
      <c r="H107" s="38"/>
      <c r="I107" s="38"/>
      <c r="J107" s="38"/>
      <c r="K107" s="38"/>
      <c r="L107" s="38"/>
    </row>
    <row r="108" spans="1:12" x14ac:dyDescent="0.25">
      <c r="A108" s="27"/>
      <c r="B108" s="140" t="s">
        <v>49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</row>
    <row r="109" spans="1:12" ht="40.5" customHeight="1" x14ac:dyDescent="0.25">
      <c r="A109" s="39" t="s">
        <v>110</v>
      </c>
      <c r="B109" s="143" t="s">
        <v>119</v>
      </c>
      <c r="C109" s="143"/>
      <c r="D109" s="25" t="s">
        <v>37</v>
      </c>
      <c r="E109" s="25"/>
      <c r="F109" s="25">
        <f>F93/F101</f>
        <v>0</v>
      </c>
      <c r="G109" s="41"/>
      <c r="H109" s="41"/>
      <c r="I109" s="41"/>
      <c r="J109" s="41"/>
      <c r="K109" s="28"/>
      <c r="L109" s="28"/>
    </row>
    <row r="110" spans="1:12" ht="40.5" customHeight="1" x14ac:dyDescent="0.25">
      <c r="A110" s="39" t="s">
        <v>92</v>
      </c>
      <c r="B110" s="135" t="s">
        <v>187</v>
      </c>
      <c r="C110" s="136"/>
      <c r="D110" s="25" t="s">
        <v>37</v>
      </c>
      <c r="E110" s="25"/>
      <c r="F110" s="41">
        <f>F94/F102</f>
        <v>53333.333333333336</v>
      </c>
      <c r="G110" s="41"/>
      <c r="H110" s="41"/>
      <c r="I110" s="41"/>
      <c r="J110" s="41"/>
      <c r="K110" s="84"/>
      <c r="L110" s="84"/>
    </row>
    <row r="111" spans="1:12" ht="40.5" customHeight="1" x14ac:dyDescent="0.25">
      <c r="A111" s="39" t="s">
        <v>184</v>
      </c>
      <c r="B111" s="135" t="s">
        <v>212</v>
      </c>
      <c r="C111" s="136"/>
      <c r="D111" s="25" t="s">
        <v>37</v>
      </c>
      <c r="E111" s="25"/>
      <c r="F111" s="41">
        <f>F95/F103</f>
        <v>30000</v>
      </c>
      <c r="G111" s="41"/>
      <c r="H111" s="41"/>
      <c r="I111" s="41"/>
      <c r="J111" s="41"/>
      <c r="K111" s="98"/>
      <c r="L111" s="98"/>
    </row>
    <row r="112" spans="1:12" ht="40.5" customHeight="1" x14ac:dyDescent="0.25">
      <c r="A112" s="39" t="s">
        <v>210</v>
      </c>
      <c r="B112" s="135" t="s">
        <v>219</v>
      </c>
      <c r="C112" s="136"/>
      <c r="D112" s="25" t="s">
        <v>37</v>
      </c>
      <c r="E112" s="25"/>
      <c r="F112" s="41">
        <f>F96/F104</f>
        <v>15.820006296362507</v>
      </c>
      <c r="G112" s="41"/>
      <c r="H112" s="41"/>
      <c r="I112" s="41"/>
      <c r="J112" s="41"/>
      <c r="K112" s="104"/>
      <c r="L112" s="104"/>
    </row>
    <row r="113" spans="1:12" x14ac:dyDescent="0.25">
      <c r="A113" s="37"/>
      <c r="B113" s="140" t="s">
        <v>52</v>
      </c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</row>
    <row r="114" spans="1:12" ht="45" customHeight="1" x14ac:dyDescent="0.25">
      <c r="A114" s="37" t="s">
        <v>110</v>
      </c>
      <c r="B114" s="141" t="s">
        <v>120</v>
      </c>
      <c r="C114" s="141"/>
      <c r="D114" s="25" t="s">
        <v>53</v>
      </c>
      <c r="E114" s="26"/>
      <c r="F114" s="25">
        <v>100</v>
      </c>
      <c r="G114" s="25"/>
      <c r="H114" s="25"/>
      <c r="I114" s="25"/>
      <c r="J114" s="28"/>
      <c r="K114" s="28"/>
      <c r="L114" s="28"/>
    </row>
    <row r="115" spans="1:12" ht="31.5" customHeight="1" x14ac:dyDescent="0.25">
      <c r="A115" s="37" t="s">
        <v>92</v>
      </c>
      <c r="B115" s="160" t="s">
        <v>188</v>
      </c>
      <c r="C115" s="161"/>
      <c r="D115" s="25" t="s">
        <v>53</v>
      </c>
      <c r="E115" s="83"/>
      <c r="F115" s="25">
        <v>100</v>
      </c>
      <c r="G115" s="25"/>
      <c r="H115" s="25"/>
      <c r="I115" s="25"/>
      <c r="J115" s="84"/>
      <c r="K115" s="84"/>
      <c r="L115" s="84"/>
    </row>
    <row r="116" spans="1:12" ht="31.5" customHeight="1" x14ac:dyDescent="0.25">
      <c r="A116" s="37" t="s">
        <v>184</v>
      </c>
      <c r="B116" s="160" t="s">
        <v>213</v>
      </c>
      <c r="C116" s="161"/>
      <c r="D116" s="25" t="s">
        <v>53</v>
      </c>
      <c r="E116" s="97"/>
      <c r="F116" s="25">
        <v>100</v>
      </c>
      <c r="G116" s="25"/>
      <c r="H116" s="25"/>
      <c r="I116" s="25"/>
      <c r="J116" s="98"/>
      <c r="K116" s="98"/>
      <c r="L116" s="98"/>
    </row>
    <row r="117" spans="1:12" ht="31.5" customHeight="1" x14ac:dyDescent="0.25">
      <c r="A117" s="37" t="s">
        <v>210</v>
      </c>
      <c r="B117" s="160" t="s">
        <v>220</v>
      </c>
      <c r="C117" s="161"/>
      <c r="D117" s="25" t="s">
        <v>53</v>
      </c>
      <c r="E117" s="101"/>
      <c r="F117" s="25">
        <v>100</v>
      </c>
      <c r="G117" s="25"/>
      <c r="H117" s="25"/>
      <c r="I117" s="25"/>
      <c r="J117" s="104"/>
      <c r="K117" s="104"/>
      <c r="L117" s="104"/>
    </row>
    <row r="118" spans="1:12" s="33" customFormat="1" ht="60" customHeight="1" x14ac:dyDescent="0.25">
      <c r="A118" s="35" t="s">
        <v>217</v>
      </c>
      <c r="B118" s="139" t="s">
        <v>168</v>
      </c>
      <c r="C118" s="139"/>
      <c r="D118" s="30" t="s">
        <v>40</v>
      </c>
      <c r="E118" s="47">
        <f>E119+E120</f>
        <v>25727</v>
      </c>
      <c r="F118" s="78"/>
      <c r="G118" s="30"/>
      <c r="H118" s="30"/>
      <c r="I118" s="30"/>
      <c r="J118" s="30"/>
      <c r="K118" s="32"/>
      <c r="L118" s="32"/>
    </row>
    <row r="119" spans="1:12" s="33" customFormat="1" ht="23.25" customHeight="1" x14ac:dyDescent="0.25">
      <c r="A119" s="35"/>
      <c r="B119" s="139" t="s">
        <v>158</v>
      </c>
      <c r="C119" s="139"/>
      <c r="D119" s="30" t="s">
        <v>40</v>
      </c>
      <c r="E119" s="47">
        <v>14727</v>
      </c>
      <c r="F119" s="30"/>
      <c r="G119" s="30"/>
      <c r="H119" s="30"/>
      <c r="I119" s="30"/>
      <c r="J119" s="30"/>
      <c r="K119" s="32"/>
      <c r="L119" s="32"/>
    </row>
    <row r="120" spans="1:12" ht="23.25" customHeight="1" x14ac:dyDescent="0.25">
      <c r="A120" s="37"/>
      <c r="B120" s="139" t="s">
        <v>159</v>
      </c>
      <c r="C120" s="139"/>
      <c r="D120" s="30" t="s">
        <v>40</v>
      </c>
      <c r="E120" s="48">
        <v>11000</v>
      </c>
      <c r="F120" s="38"/>
      <c r="G120" s="38"/>
      <c r="H120" s="38"/>
      <c r="I120" s="38"/>
      <c r="J120" s="38"/>
      <c r="K120" s="38"/>
      <c r="L120" s="38"/>
    </row>
    <row r="121" spans="1:12" ht="20.25" customHeight="1" x14ac:dyDescent="0.25">
      <c r="A121" s="37"/>
      <c r="B121" s="159" t="s">
        <v>144</v>
      </c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</row>
    <row r="122" spans="1:12" ht="24" customHeight="1" x14ac:dyDescent="0.25">
      <c r="A122" s="39"/>
      <c r="B122" s="149" t="s">
        <v>34</v>
      </c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</row>
    <row r="123" spans="1:12" ht="46.15" customHeight="1" x14ac:dyDescent="0.25">
      <c r="A123" s="39" t="s">
        <v>174</v>
      </c>
      <c r="B123" s="141" t="s">
        <v>85</v>
      </c>
      <c r="C123" s="141"/>
      <c r="D123" s="43" t="s">
        <v>37</v>
      </c>
      <c r="E123" s="67"/>
      <c r="F123" s="48">
        <f>'Додаток 1'!I34</f>
        <v>100000</v>
      </c>
      <c r="G123" s="67"/>
      <c r="H123" s="67"/>
      <c r="I123" s="67"/>
      <c r="J123" s="67"/>
      <c r="K123" s="67"/>
      <c r="L123" s="67"/>
    </row>
    <row r="124" spans="1:12" ht="24" customHeight="1" x14ac:dyDescent="0.25">
      <c r="A124" s="39" t="s">
        <v>175</v>
      </c>
      <c r="B124" s="157" t="s">
        <v>178</v>
      </c>
      <c r="C124" s="158"/>
      <c r="D124" s="43" t="s">
        <v>37</v>
      </c>
      <c r="E124" s="44"/>
      <c r="F124" s="25">
        <f>'Додаток 1'!I35</f>
        <v>200000</v>
      </c>
      <c r="G124" s="25"/>
      <c r="H124" s="25"/>
      <c r="I124" s="21"/>
      <c r="K124" s="28"/>
      <c r="L124" s="28"/>
    </row>
    <row r="125" spans="1:12" x14ac:dyDescent="0.25">
      <c r="A125" s="37"/>
      <c r="B125" s="140" t="s">
        <v>41</v>
      </c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</row>
    <row r="126" spans="1:12" ht="21.75" customHeight="1" x14ac:dyDescent="0.25">
      <c r="A126" s="39" t="s">
        <v>174</v>
      </c>
      <c r="B126" s="155" t="s">
        <v>43</v>
      </c>
      <c r="C126" s="155"/>
      <c r="D126" s="25" t="s">
        <v>42</v>
      </c>
      <c r="E126" s="26"/>
      <c r="F126" s="25">
        <v>25</v>
      </c>
      <c r="G126" s="25"/>
      <c r="H126" s="25"/>
      <c r="I126" s="25"/>
      <c r="J126" s="25"/>
      <c r="K126" s="28"/>
      <c r="L126" s="28"/>
    </row>
    <row r="127" spans="1:12" ht="21.75" customHeight="1" x14ac:dyDescent="0.25">
      <c r="A127" s="39" t="s">
        <v>175</v>
      </c>
      <c r="B127" s="160" t="s">
        <v>176</v>
      </c>
      <c r="C127" s="161"/>
      <c r="D127" s="25" t="s">
        <v>42</v>
      </c>
      <c r="E127" s="69"/>
      <c r="F127" s="25">
        <v>300</v>
      </c>
      <c r="G127" s="25"/>
      <c r="H127" s="25"/>
      <c r="I127" s="25"/>
      <c r="J127" s="25"/>
      <c r="K127" s="70"/>
      <c r="L127" s="70"/>
    </row>
    <row r="128" spans="1:12" x14ac:dyDescent="0.25">
      <c r="A128" s="27"/>
      <c r="B128" s="140" t="s">
        <v>49</v>
      </c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</row>
    <row r="129" spans="1:12" ht="26.25" customHeight="1" x14ac:dyDescent="0.25">
      <c r="A129" s="39" t="s">
        <v>174</v>
      </c>
      <c r="B129" s="141" t="s">
        <v>50</v>
      </c>
      <c r="C129" s="141"/>
      <c r="D129" s="25" t="s">
        <v>37</v>
      </c>
      <c r="E129" s="25"/>
      <c r="F129" s="41">
        <f>F123/F126</f>
        <v>4000</v>
      </c>
      <c r="G129" s="45"/>
      <c r="H129" s="45"/>
      <c r="I129" s="45"/>
      <c r="J129" s="40"/>
      <c r="K129" s="28"/>
      <c r="L129" s="28"/>
    </row>
    <row r="130" spans="1:12" ht="26.25" customHeight="1" x14ac:dyDescent="0.25">
      <c r="A130" s="39" t="s">
        <v>175</v>
      </c>
      <c r="B130" s="160" t="s">
        <v>179</v>
      </c>
      <c r="C130" s="161"/>
      <c r="D130" s="25" t="s">
        <v>37</v>
      </c>
      <c r="E130" s="25"/>
      <c r="F130" s="41">
        <f>F124/F127</f>
        <v>666.66666666666663</v>
      </c>
      <c r="G130" s="45"/>
      <c r="H130" s="45"/>
      <c r="I130" s="45"/>
      <c r="J130" s="40"/>
      <c r="K130" s="70"/>
      <c r="L130" s="70"/>
    </row>
    <row r="131" spans="1:12" x14ac:dyDescent="0.25">
      <c r="A131" s="37"/>
      <c r="B131" s="140" t="s">
        <v>52</v>
      </c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</row>
    <row r="132" spans="1:12" ht="26.25" customHeight="1" x14ac:dyDescent="0.25">
      <c r="A132" s="39" t="s">
        <v>174</v>
      </c>
      <c r="B132" s="141" t="s">
        <v>54</v>
      </c>
      <c r="C132" s="141"/>
      <c r="D132" s="25" t="s">
        <v>53</v>
      </c>
      <c r="E132" s="59"/>
      <c r="F132" s="25">
        <v>100</v>
      </c>
      <c r="G132" s="25"/>
      <c r="H132" s="25"/>
      <c r="I132" s="25"/>
      <c r="J132" s="60"/>
      <c r="K132" s="60"/>
      <c r="L132" s="60"/>
    </row>
    <row r="133" spans="1:12" ht="26.25" customHeight="1" x14ac:dyDescent="0.25">
      <c r="A133" s="39" t="s">
        <v>175</v>
      </c>
      <c r="B133" s="163" t="s">
        <v>180</v>
      </c>
      <c r="C133" s="164"/>
      <c r="D133" s="25" t="s">
        <v>53</v>
      </c>
      <c r="E133" s="69"/>
      <c r="F133" s="25">
        <v>100</v>
      </c>
      <c r="G133" s="25"/>
      <c r="H133" s="25"/>
      <c r="I133" s="25"/>
      <c r="J133" s="70"/>
      <c r="K133" s="70"/>
      <c r="L133" s="70"/>
    </row>
    <row r="134" spans="1:12" ht="31.5" customHeight="1" x14ac:dyDescent="0.25">
      <c r="A134" s="61"/>
      <c r="B134" s="62"/>
      <c r="C134" s="62"/>
      <c r="D134" s="63"/>
      <c r="E134" s="62"/>
      <c r="F134" s="63"/>
      <c r="G134" s="63"/>
      <c r="H134" s="63"/>
      <c r="I134" s="63"/>
      <c r="J134" s="64"/>
      <c r="K134" s="64"/>
      <c r="L134" s="64"/>
    </row>
    <row r="135" spans="1:12" s="66" customFormat="1" ht="35.25" customHeight="1" x14ac:dyDescent="0.3">
      <c r="A135" s="65"/>
      <c r="B135" s="66" t="s">
        <v>94</v>
      </c>
      <c r="I135" s="66" t="s">
        <v>95</v>
      </c>
    </row>
  </sheetData>
  <mergeCells count="133">
    <mergeCell ref="B86:L86"/>
    <mergeCell ref="B89:C89"/>
    <mergeCell ref="B90:C90"/>
    <mergeCell ref="B85:C85"/>
    <mergeCell ref="B34:C34"/>
    <mergeCell ref="B35:C35"/>
    <mergeCell ref="B36:C36"/>
    <mergeCell ref="B43:L43"/>
    <mergeCell ref="B67:C67"/>
    <mergeCell ref="B68:C68"/>
    <mergeCell ref="B69:C69"/>
    <mergeCell ref="B40:C40"/>
    <mergeCell ref="B76:C76"/>
    <mergeCell ref="B87:C87"/>
    <mergeCell ref="B38:C38"/>
    <mergeCell ref="B132:C132"/>
    <mergeCell ref="B91:L91"/>
    <mergeCell ref="B92:L92"/>
    <mergeCell ref="B100:L100"/>
    <mergeCell ref="B122:L122"/>
    <mergeCell ref="B131:L131"/>
    <mergeCell ref="B127:C127"/>
    <mergeCell ref="B130:C130"/>
    <mergeCell ref="B133:C133"/>
    <mergeCell ref="B128:L128"/>
    <mergeCell ref="B109:C109"/>
    <mergeCell ref="B129:C129"/>
    <mergeCell ref="B98:C98"/>
    <mergeCell ref="B105:C105"/>
    <mergeCell ref="B106:C106"/>
    <mergeCell ref="B107:C107"/>
    <mergeCell ref="B118:C118"/>
    <mergeCell ref="B119:C119"/>
    <mergeCell ref="B120:C120"/>
    <mergeCell ref="B99:C99"/>
    <mergeCell ref="B97:C97"/>
    <mergeCell ref="B114:C114"/>
    <mergeCell ref="B126:C126"/>
    <mergeCell ref="B93:C93"/>
    <mergeCell ref="B123:C123"/>
    <mergeCell ref="B124:C124"/>
    <mergeCell ref="B88:C88"/>
    <mergeCell ref="B108:L108"/>
    <mergeCell ref="B113:L113"/>
    <mergeCell ref="B121:L121"/>
    <mergeCell ref="B125:L125"/>
    <mergeCell ref="B101:C101"/>
    <mergeCell ref="B110:C110"/>
    <mergeCell ref="B94:C94"/>
    <mergeCell ref="B102:C102"/>
    <mergeCell ref="B115:C115"/>
    <mergeCell ref="B95:C95"/>
    <mergeCell ref="B103:C103"/>
    <mergeCell ref="B111:C111"/>
    <mergeCell ref="B116:C116"/>
    <mergeCell ref="B96:C96"/>
    <mergeCell ref="B112:C112"/>
    <mergeCell ref="B117:C117"/>
    <mergeCell ref="B11:C11"/>
    <mergeCell ref="B16:C16"/>
    <mergeCell ref="B19:C19"/>
    <mergeCell ref="B20:C20"/>
    <mergeCell ref="B21:C21"/>
    <mergeCell ref="B28:C28"/>
    <mergeCell ref="B29:C29"/>
    <mergeCell ref="B30:C30"/>
    <mergeCell ref="B81:C81"/>
    <mergeCell ref="B52:C52"/>
    <mergeCell ref="B58:C58"/>
    <mergeCell ref="B59:C59"/>
    <mergeCell ref="B60:C60"/>
    <mergeCell ref="B54:C54"/>
    <mergeCell ref="B55:C55"/>
    <mergeCell ref="B74:L74"/>
    <mergeCell ref="B56:C56"/>
    <mergeCell ref="B57:C57"/>
    <mergeCell ref="B80:C80"/>
    <mergeCell ref="B70:C70"/>
    <mergeCell ref="B66:L66"/>
    <mergeCell ref="B79:L79"/>
    <mergeCell ref="B41:C41"/>
    <mergeCell ref="B50:C50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C3:J3"/>
    <mergeCell ref="B8:L8"/>
    <mergeCell ref="B12:C12"/>
    <mergeCell ref="B15:C15"/>
    <mergeCell ref="B44:C44"/>
    <mergeCell ref="B82:C82"/>
    <mergeCell ref="B83:C83"/>
    <mergeCell ref="B51:C51"/>
    <mergeCell ref="B62:C62"/>
    <mergeCell ref="B63:C63"/>
    <mergeCell ref="B64:C64"/>
    <mergeCell ref="B65:C65"/>
    <mergeCell ref="B73:L73"/>
    <mergeCell ref="B71:C71"/>
    <mergeCell ref="B72:C72"/>
    <mergeCell ref="B45:C45"/>
    <mergeCell ref="B46:C46"/>
    <mergeCell ref="B47:C47"/>
    <mergeCell ref="B48:C48"/>
    <mergeCell ref="B49:C49"/>
    <mergeCell ref="B39:C39"/>
    <mergeCell ref="B18:L18"/>
    <mergeCell ref="B27:L27"/>
    <mergeCell ref="B33:L33"/>
    <mergeCell ref="B53:L53"/>
    <mergeCell ref="B61:L61"/>
    <mergeCell ref="B13:C13"/>
    <mergeCell ref="B22:C22"/>
    <mergeCell ref="B31:C31"/>
    <mergeCell ref="B37:C37"/>
    <mergeCell ref="B17:C17"/>
    <mergeCell ref="B24:C24"/>
    <mergeCell ref="B25:C25"/>
    <mergeCell ref="B26:C26"/>
    <mergeCell ref="B84:L84"/>
    <mergeCell ref="B75:C75"/>
    <mergeCell ref="B77:C77"/>
    <mergeCell ref="B78:C78"/>
    <mergeCell ref="B42:L42"/>
    <mergeCell ref="B14:C14"/>
    <mergeCell ref="B23:C23"/>
    <mergeCell ref="B32:C32"/>
  </mergeCells>
  <pageMargins left="0.25" right="0.25" top="0.75" bottom="0.75" header="0.3" footer="0.3"/>
  <pageSetup paperSize="9" scale="66" orientation="landscape" r:id="rId1"/>
  <rowBreaks count="6" manualBreakCount="6">
    <brk id="20" max="11" man="1"/>
    <brk id="41" max="11" man="1"/>
    <brk id="62" max="11" man="1"/>
    <brk id="78" max="11" man="1"/>
    <brk id="99" max="11" man="1"/>
    <brk id="1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zoomScale="60" zoomScaleNormal="100" workbookViewId="0">
      <selection activeCell="D37" sqref="D37"/>
    </sheetView>
  </sheetViews>
  <sheetFormatPr defaultColWidth="9.140625" defaultRowHeight="18.75" x14ac:dyDescent="0.3"/>
  <cols>
    <col min="1" max="1" width="31.85546875" style="1" customWidth="1"/>
    <col min="2" max="2" width="20" style="1" customWidth="1"/>
    <col min="3" max="5" width="16.140625" style="1" customWidth="1"/>
    <col min="6" max="6" width="16" style="1" customWidth="1"/>
    <col min="7" max="7" width="18.5703125" style="1" customWidth="1"/>
    <col min="8" max="8" width="17.5703125" style="1" customWidth="1"/>
    <col min="9" max="9" width="17" style="1" customWidth="1"/>
    <col min="10" max="16384" width="9.140625" style="1"/>
  </cols>
  <sheetData>
    <row r="1" spans="1:9" x14ac:dyDescent="0.3">
      <c r="H1" s="2" t="s">
        <v>73</v>
      </c>
    </row>
    <row r="2" spans="1:9" x14ac:dyDescent="0.3">
      <c r="H2" s="2"/>
    </row>
    <row r="3" spans="1:9" x14ac:dyDescent="0.3">
      <c r="B3" s="167" t="s">
        <v>74</v>
      </c>
      <c r="C3" s="167"/>
      <c r="D3" s="167"/>
      <c r="E3" s="167"/>
      <c r="F3" s="167"/>
      <c r="G3" s="167"/>
    </row>
    <row r="4" spans="1:9" x14ac:dyDescent="0.3">
      <c r="A4" s="10" t="s">
        <v>56</v>
      </c>
      <c r="B4" s="169" t="s">
        <v>59</v>
      </c>
      <c r="C4" s="170"/>
      <c r="D4" s="170"/>
      <c r="E4" s="170"/>
      <c r="F4" s="170"/>
      <c r="G4" s="170"/>
      <c r="H4" s="170"/>
      <c r="I4" s="3" t="s">
        <v>12</v>
      </c>
    </row>
    <row r="5" spans="1:9" ht="28.9" customHeight="1" x14ac:dyDescent="0.3">
      <c r="A5" s="11" t="s">
        <v>57</v>
      </c>
      <c r="B5" s="169"/>
      <c r="C5" s="170"/>
      <c r="D5" s="170"/>
      <c r="E5" s="170"/>
      <c r="F5" s="170"/>
      <c r="G5" s="170"/>
      <c r="H5" s="170"/>
      <c r="I5" s="3" t="s">
        <v>60</v>
      </c>
    </row>
    <row r="6" spans="1:9" ht="21" customHeight="1" x14ac:dyDescent="0.3">
      <c r="A6" s="11" t="s">
        <v>58</v>
      </c>
      <c r="B6" s="169" t="s">
        <v>63</v>
      </c>
      <c r="C6" s="170"/>
      <c r="D6" s="170"/>
      <c r="E6" s="170"/>
      <c r="F6" s="170"/>
      <c r="G6" s="3" t="s">
        <v>64</v>
      </c>
      <c r="H6" s="3" t="s">
        <v>65</v>
      </c>
      <c r="I6" s="3" t="s">
        <v>61</v>
      </c>
    </row>
    <row r="7" spans="1:9" ht="15.75" customHeight="1" x14ac:dyDescent="0.3">
      <c r="A7" s="9"/>
      <c r="B7" s="171" t="s">
        <v>98</v>
      </c>
      <c r="C7" s="171" t="s">
        <v>102</v>
      </c>
      <c r="D7" s="171" t="s">
        <v>100</v>
      </c>
      <c r="E7" s="171" t="s">
        <v>128</v>
      </c>
      <c r="F7" s="171" t="s">
        <v>129</v>
      </c>
      <c r="G7" s="3" t="s">
        <v>66</v>
      </c>
      <c r="H7" s="3" t="s">
        <v>68</v>
      </c>
      <c r="I7" s="3" t="s">
        <v>62</v>
      </c>
    </row>
    <row r="8" spans="1:9" x14ac:dyDescent="0.3">
      <c r="A8" s="9"/>
      <c r="B8" s="172"/>
      <c r="C8" s="172"/>
      <c r="D8" s="172"/>
      <c r="E8" s="172"/>
      <c r="F8" s="172"/>
      <c r="G8" s="3" t="s">
        <v>67</v>
      </c>
      <c r="H8" s="3" t="s">
        <v>67</v>
      </c>
      <c r="I8" s="4"/>
    </row>
    <row r="9" spans="1:9" x14ac:dyDescent="0.3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">
      <c r="A10" s="5" t="s">
        <v>69</v>
      </c>
      <c r="B10" s="168">
        <f>'Додаток 1'!I37</f>
        <v>30647740</v>
      </c>
      <c r="C10" s="168">
        <f>'Додаток 1'!J37</f>
        <v>0</v>
      </c>
      <c r="D10" s="168">
        <f>'Додаток 1'!K37</f>
        <v>0</v>
      </c>
      <c r="E10" s="174"/>
      <c r="F10" s="168"/>
      <c r="G10" s="173"/>
      <c r="H10" s="173"/>
      <c r="I10" s="168">
        <f>B10+C10</f>
        <v>30647740</v>
      </c>
    </row>
    <row r="11" spans="1:9" x14ac:dyDescent="0.3">
      <c r="A11" s="5" t="s">
        <v>70</v>
      </c>
      <c r="B11" s="168"/>
      <c r="C11" s="168"/>
      <c r="D11" s="168"/>
      <c r="E11" s="175"/>
      <c r="F11" s="172"/>
      <c r="G11" s="173"/>
      <c r="H11" s="173"/>
      <c r="I11" s="168"/>
    </row>
    <row r="12" spans="1:9" ht="21.75" customHeight="1" x14ac:dyDescent="0.3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">
      <c r="A13" s="5" t="s">
        <v>72</v>
      </c>
      <c r="B13" s="7">
        <f>B10</f>
        <v>30647740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30647740</v>
      </c>
    </row>
    <row r="14" spans="1:9" ht="49.5" customHeight="1" x14ac:dyDescent="0.3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25" x14ac:dyDescent="0.3">
      <c r="A16" s="16" t="s">
        <v>94</v>
      </c>
      <c r="B16" s="16"/>
      <c r="C16" s="16"/>
      <c r="D16" s="16"/>
      <c r="E16" s="16"/>
      <c r="F16" s="16"/>
      <c r="G16" s="16" t="s">
        <v>95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2026-06-30T06:54:32Z</dcterms:modified>
</cp:coreProperties>
</file>